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4.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5.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6.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7.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8.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9.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1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1.xml" ContentType="application/vnd.openxmlformats-officedocument.drawing+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2.xml" ContentType="application/vnd.openxmlformats-officedocument.drawing+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drawings/drawing13.xml" ContentType="application/vnd.openxmlformats-officedocument.drawing+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omments1.xml" ContentType="application/vnd.openxmlformats-officedocument.spreadsheetml.comments+xml"/>
  <Override PartName="/xl/threadedComments/threadedComment1.xml" ContentType="application/vnd.ms-excel.threaded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2"/>
  <workbookPr filterPrivacy="1"/>
  <xr:revisionPtr revIDLastSave="2" documentId="8_{86D71851-2DE4-402B-95C3-11022605836E}" xr6:coauthVersionLast="46" xr6:coauthVersionMax="46" xr10:uidLastSave="{60A75C42-5B55-4AD3-B670-9994BA578601}"/>
  <bookViews>
    <workbookView xWindow="-120" yWindow="-120" windowWidth="20730" windowHeight="11160" firstSheet="3" activeTab="4" xr2:uid="{00000000-000D-0000-FFFF-FFFF00000000}"/>
  </bookViews>
  <sheets>
    <sheet name="Consolidadas" sheetId="12" r:id="rId1"/>
    <sheet name="Plano de Manejo" sheetId="1" r:id="rId2"/>
    <sheet name="Formação Conselho" sheetId="2" r:id="rId3"/>
    <sheet name="Func Conselho" sheetId="3" r:id="rId4"/>
    <sheet name="TdC-CDRU" sheetId="9" r:id="rId5"/>
    <sheet name="Sinalização" sheetId="4" r:id="rId6"/>
    <sheet name="Demarcação" sheetId="10" r:id="rId7"/>
    <sheet name="Fundiário" sheetId="13" r:id="rId8"/>
    <sheet name="Proteção" sheetId="5" r:id="rId9"/>
    <sheet name="Equipamentos" sheetId="6" r:id="rId10"/>
    <sheet name="Instalações" sheetId="14" r:id="rId11"/>
    <sheet name="Pesquisa" sheetId="15" r:id="rId12"/>
    <sheet name="Monitoramento" sheetId="7" r:id="rId13"/>
    <sheet name="Operacionalização" sheetId="8" r:id="rId14"/>
    <sheet name="Plano de Ação" sheetId="16" r:id="rId15"/>
  </sheets>
  <externalReferences>
    <externalReference r:id="rId16"/>
    <externalReference r:id="rId17"/>
    <externalReference r:id="rId18"/>
    <externalReference r:id="rId19"/>
  </externalReferences>
  <definedNames>
    <definedName name="_xlnm._FilterDatabase" localSheetId="0" hidden="1">Consolidadas!$A$2:$G$42</definedName>
    <definedName name="_xlnm._FilterDatabase" localSheetId="6" hidden="1">Demarcação!$A$2:$L$28</definedName>
    <definedName name="_xlnm._FilterDatabase" localSheetId="9" hidden="1">Equipamentos!$A$2:$K$7</definedName>
    <definedName name="_xlnm._FilterDatabase" localSheetId="2" hidden="1">'Formação Conselho'!$A$2:$J$2</definedName>
    <definedName name="_xlnm._FilterDatabase" localSheetId="3" hidden="1">'Func Conselho'!$A$2:$J$2</definedName>
    <definedName name="_xlnm._FilterDatabase" localSheetId="7" hidden="1">Fundiário!$A$2:$K$14</definedName>
    <definedName name="_xlnm._FilterDatabase" localSheetId="10" hidden="1">Instalações!$A$2:$K$7</definedName>
    <definedName name="_xlnm._FilterDatabase" localSheetId="12" hidden="1">Monitoramento!$A$2:$J$2</definedName>
    <definedName name="_xlnm._FilterDatabase" localSheetId="13" hidden="1">Operacionalização!$A$2:$J$2</definedName>
    <definedName name="_xlnm._FilterDatabase" localSheetId="11" hidden="1">Pesquisa!$A$2:$K$7</definedName>
    <definedName name="_xlnm._FilterDatabase" localSheetId="14" hidden="1">'Plano de Ação'!$A$1:$O$133</definedName>
    <definedName name="_xlnm._FilterDatabase" localSheetId="1" hidden="1">'Plano de Manejo'!$A$2:$J$2</definedName>
    <definedName name="_xlnm._FilterDatabase" localSheetId="8" hidden="1">Proteção!$A$2:$K$32</definedName>
    <definedName name="_xlnm._FilterDatabase" localSheetId="5" hidden="1">Sinalização!$A$2:$L$28</definedName>
    <definedName name="_xlnm._FilterDatabase" localSheetId="4" hidden="1">'TdC-CDRU'!$A$2:$J$2</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0" i="15" l="1"/>
  <c r="I9" i="15"/>
  <c r="I11" i="15"/>
  <c r="I12" i="15"/>
  <c r="I13" i="15"/>
  <c r="I18" i="15"/>
  <c r="I5" i="15"/>
  <c r="I19" i="15"/>
  <c r="I7" i="15"/>
  <c r="I20" i="15"/>
  <c r="I6" i="15"/>
  <c r="I8" i="15"/>
  <c r="I21" i="15"/>
  <c r="I14" i="15"/>
  <c r="I15" i="15"/>
  <c r="I22" i="15"/>
  <c r="I23" i="15"/>
  <c r="I26" i="15"/>
  <c r="I17" i="15"/>
  <c r="I16" i="15"/>
  <c r="I25" i="15"/>
  <c r="I24" i="15"/>
  <c r="I4" i="15" l="1"/>
  <c r="I29" i="15" s="1"/>
  <c r="H3" i="15"/>
  <c r="J3" i="15" s="1"/>
  <c r="H10" i="15"/>
  <c r="J10" i="15" s="1"/>
  <c r="H9" i="15"/>
  <c r="J9" i="15" s="1"/>
  <c r="H11" i="15"/>
  <c r="H12" i="15"/>
  <c r="J12" i="15" s="1"/>
  <c r="H13" i="15"/>
  <c r="J13" i="15" s="1"/>
  <c r="H18" i="15"/>
  <c r="J18" i="15" s="1"/>
  <c r="H5" i="15"/>
  <c r="H19" i="15"/>
  <c r="H7" i="15"/>
  <c r="J7" i="15" s="1"/>
  <c r="H20" i="15"/>
  <c r="J20" i="15" s="1"/>
  <c r="H6" i="15"/>
  <c r="H8" i="15"/>
  <c r="J8" i="15" s="1"/>
  <c r="H21" i="15"/>
  <c r="J21" i="15" s="1"/>
  <c r="H14" i="15"/>
  <c r="J14" i="15" s="1"/>
  <c r="H15" i="15"/>
  <c r="H22" i="15"/>
  <c r="J22" i="15" s="1"/>
  <c r="H23" i="15"/>
  <c r="H26" i="15"/>
  <c r="J26" i="15" s="1"/>
  <c r="H17" i="15"/>
  <c r="H16" i="15"/>
  <c r="J16" i="15" s="1"/>
  <c r="H25" i="15"/>
  <c r="H24" i="15"/>
  <c r="J24" i="15" s="1"/>
  <c r="H4" i="15"/>
  <c r="J19" i="15"/>
  <c r="H29" i="15" l="1"/>
  <c r="J11" i="15"/>
  <c r="J25" i="15"/>
  <c r="J23" i="15"/>
  <c r="J17" i="15"/>
  <c r="J15" i="15"/>
  <c r="J6" i="15"/>
  <c r="J5" i="15"/>
  <c r="J4" i="15"/>
  <c r="I30" i="15"/>
  <c r="H30" i="15"/>
  <c r="I3" i="14"/>
  <c r="I6" i="14"/>
  <c r="I4" i="14"/>
  <c r="I9" i="14"/>
  <c r="J30" i="15" l="1"/>
  <c r="J29" i="15"/>
  <c r="H8" i="14"/>
  <c r="J8" i="14" s="1"/>
  <c r="H7" i="14"/>
  <c r="J7" i="14" s="1"/>
  <c r="H4" i="14"/>
  <c r="J4" i="14" s="1"/>
  <c r="H6" i="14"/>
  <c r="J6" i="14" s="1"/>
  <c r="H5" i="14"/>
  <c r="J5" i="14" s="1"/>
  <c r="H3" i="14"/>
  <c r="J3" i="14" s="1"/>
  <c r="H9" i="14"/>
  <c r="H7" i="6"/>
  <c r="I7" i="6"/>
  <c r="H6" i="6"/>
  <c r="I6" i="6"/>
  <c r="H5" i="6"/>
  <c r="I5" i="6"/>
  <c r="H30" i="5"/>
  <c r="I30" i="5"/>
  <c r="H24" i="5"/>
  <c r="I24" i="5"/>
  <c r="H18" i="5"/>
  <c r="I18" i="5"/>
  <c r="H23" i="5"/>
  <c r="I23" i="5"/>
  <c r="H19" i="5"/>
  <c r="I19" i="5"/>
  <c r="H20" i="5"/>
  <c r="I20" i="5"/>
  <c r="H25" i="5"/>
  <c r="I25" i="5"/>
  <c r="H32" i="5"/>
  <c r="I32" i="5"/>
  <c r="H21" i="5"/>
  <c r="I21" i="5"/>
  <c r="H26" i="5"/>
  <c r="I26" i="5"/>
  <c r="H27" i="5"/>
  <c r="I27" i="5"/>
  <c r="H22" i="5"/>
  <c r="I22" i="5"/>
  <c r="H28" i="5"/>
  <c r="I28" i="5"/>
  <c r="H31" i="5"/>
  <c r="I31" i="5"/>
  <c r="H17" i="5"/>
  <c r="I17" i="5"/>
  <c r="H29" i="5"/>
  <c r="I29" i="5"/>
  <c r="H16" i="5"/>
  <c r="I16" i="5"/>
  <c r="L16" i="10"/>
  <c r="L19" i="10"/>
  <c r="L13" i="10"/>
  <c r="L29" i="10"/>
  <c r="L21" i="10"/>
  <c r="L11" i="10"/>
  <c r="L6" i="10"/>
  <c r="L5" i="10"/>
  <c r="L3" i="10"/>
  <c r="L18" i="10"/>
  <c r="L27" i="10"/>
  <c r="L4" i="10"/>
  <c r="L17" i="10"/>
  <c r="L10" i="10"/>
  <c r="L26" i="10"/>
  <c r="L8" i="10"/>
  <c r="L7" i="10"/>
  <c r="L30" i="10"/>
  <c r="L10" i="4"/>
  <c r="L17" i="4"/>
  <c r="L11" i="4"/>
  <c r="L5" i="4"/>
  <c r="L20" i="4"/>
  <c r="L9" i="4"/>
  <c r="L24" i="4"/>
  <c r="L27" i="4"/>
  <c r="L15" i="4"/>
  <c r="L6" i="4"/>
  <c r="L18" i="4"/>
  <c r="L7" i="4"/>
  <c r="L4" i="4"/>
  <c r="L28" i="4"/>
  <c r="L16" i="4"/>
  <c r="L12" i="4"/>
  <c r="L19" i="4"/>
  <c r="L8" i="4"/>
  <c r="J25" i="5" l="1"/>
  <c r="J19" i="5"/>
  <c r="I29" i="14"/>
  <c r="H29" i="14"/>
  <c r="H30" i="14"/>
  <c r="I30" i="14"/>
  <c r="J9" i="14"/>
  <c r="J5" i="6"/>
  <c r="I30" i="6"/>
  <c r="H30" i="6"/>
  <c r="J6" i="6"/>
  <c r="J7" i="6"/>
  <c r="J20" i="5"/>
  <c r="J23" i="5"/>
  <c r="J24" i="5"/>
  <c r="J27" i="5"/>
  <c r="J17" i="5"/>
  <c r="J28" i="5"/>
  <c r="J29" i="5"/>
  <c r="J31" i="5"/>
  <c r="J22" i="5"/>
  <c r="J26" i="5"/>
  <c r="J32" i="5"/>
  <c r="J16" i="5"/>
  <c r="J21" i="5"/>
  <c r="J18" i="5"/>
  <c r="J30" i="5"/>
  <c r="I4" i="13"/>
  <c r="I5" i="13"/>
  <c r="I7" i="13"/>
  <c r="I6" i="13"/>
  <c r="J30" i="6" l="1"/>
  <c r="J29" i="14"/>
  <c r="J30" i="14"/>
  <c r="H3" i="13"/>
  <c r="J3" i="13" s="1"/>
  <c r="H6" i="13"/>
  <c r="J6" i="13" s="1"/>
  <c r="H7" i="13"/>
  <c r="J7" i="13" s="1"/>
  <c r="H5" i="13"/>
  <c r="J5" i="13" s="1"/>
  <c r="H4" i="13"/>
  <c r="J4" i="13" s="1"/>
  <c r="H10" i="13"/>
  <c r="H12" i="13"/>
  <c r="H11" i="13"/>
  <c r="J11" i="13" s="1"/>
  <c r="H9" i="13"/>
  <c r="H8" i="13"/>
  <c r="H16" i="13" l="1"/>
  <c r="I16" i="13"/>
  <c r="J16" i="13" l="1"/>
  <c r="F4" i="12" l="1"/>
  <c r="F3" i="12"/>
  <c r="F7" i="12"/>
  <c r="F5" i="12"/>
  <c r="F20" i="12"/>
  <c r="F30" i="12"/>
  <c r="F13" i="12"/>
  <c r="F38" i="12"/>
  <c r="F24" i="12"/>
  <c r="F6" i="12"/>
  <c r="F21" i="12"/>
  <c r="F26" i="12"/>
  <c r="F11" i="12"/>
  <c r="F36" i="12"/>
  <c r="F27" i="12"/>
  <c r="F10" i="12"/>
  <c r="F8" i="12"/>
  <c r="F16" i="12"/>
  <c r="F9" i="12"/>
  <c r="F15" i="12"/>
  <c r="F25" i="12"/>
  <c r="F23" i="12"/>
  <c r="F29" i="12"/>
  <c r="F40" i="12"/>
  <c r="F37" i="12"/>
  <c r="F18" i="12"/>
  <c r="F34" i="12"/>
  <c r="F12" i="12"/>
  <c r="F33" i="12"/>
  <c r="F19" i="12"/>
  <c r="F14" i="12"/>
  <c r="F28" i="12"/>
  <c r="F32" i="12"/>
  <c r="F22" i="12"/>
  <c r="F35" i="12"/>
  <c r="F17" i="12"/>
  <c r="F31" i="12"/>
  <c r="E17" i="12"/>
  <c r="E35" i="12"/>
  <c r="E22" i="12"/>
  <c r="E32" i="12"/>
  <c r="E28" i="12"/>
  <c r="E14" i="12"/>
  <c r="E19" i="12"/>
  <c r="E33" i="12"/>
  <c r="E12" i="12"/>
  <c r="E34" i="12"/>
  <c r="E18" i="12"/>
  <c r="E37" i="12"/>
  <c r="E40" i="12"/>
  <c r="E29" i="12"/>
  <c r="E23" i="12"/>
  <c r="E25" i="12"/>
  <c r="E15" i="12"/>
  <c r="E9" i="12"/>
  <c r="E16" i="12"/>
  <c r="E8" i="12"/>
  <c r="E10" i="12"/>
  <c r="E27" i="12"/>
  <c r="E36" i="12"/>
  <c r="E11" i="12"/>
  <c r="E26" i="12"/>
  <c r="E21" i="12"/>
  <c r="E6" i="12"/>
  <c r="E24" i="12"/>
  <c r="E38" i="12"/>
  <c r="E13" i="12"/>
  <c r="E30" i="12"/>
  <c r="E20" i="12"/>
  <c r="E5" i="12"/>
  <c r="E7" i="12"/>
  <c r="E3" i="12"/>
  <c r="E4" i="12"/>
  <c r="E31" i="12"/>
  <c r="F45" i="12" l="1"/>
  <c r="E45" i="12"/>
  <c r="G4" i="12" l="1"/>
  <c r="G20" i="12"/>
  <c r="G24" i="12"/>
  <c r="G11" i="12"/>
  <c r="G8" i="12"/>
  <c r="G25" i="12"/>
  <c r="G37" i="12"/>
  <c r="G33" i="12"/>
  <c r="G28" i="12"/>
  <c r="G45" i="12" l="1"/>
  <c r="G31" i="12"/>
  <c r="G19" i="12"/>
  <c r="G12" i="12"/>
  <c r="G18" i="12"/>
  <c r="G40" i="12"/>
  <c r="G23" i="12"/>
  <c r="G15" i="12"/>
  <c r="G16" i="12"/>
  <c r="G10" i="12"/>
  <c r="G36" i="12"/>
  <c r="G26" i="12"/>
  <c r="G6" i="12"/>
  <c r="G38" i="12"/>
  <c r="G30" i="12"/>
  <c r="G5" i="12"/>
  <c r="G3" i="12"/>
  <c r="G14" i="12"/>
  <c r="G34" i="12"/>
  <c r="G29" i="12"/>
  <c r="G9" i="12"/>
  <c r="G27" i="12"/>
  <c r="G21" i="12"/>
  <c r="G13" i="12"/>
  <c r="G7" i="12"/>
  <c r="G22" i="12"/>
  <c r="G35" i="12"/>
  <c r="G32" i="12"/>
  <c r="G17" i="12"/>
  <c r="I4" i="10" l="1"/>
  <c r="I12" i="10"/>
  <c r="I18" i="10"/>
  <c r="I23" i="10"/>
  <c r="I25" i="10"/>
  <c r="I24" i="10"/>
  <c r="I28" i="10"/>
  <c r="I27" i="10"/>
  <c r="I10" i="10"/>
  <c r="I13" i="10"/>
  <c r="I16" i="10"/>
  <c r="H15" i="10" l="1"/>
  <c r="J15" i="10" s="1"/>
  <c r="H14" i="10"/>
  <c r="J14" i="10" s="1"/>
  <c r="H16" i="10"/>
  <c r="J16" i="10" s="1"/>
  <c r="H13" i="10"/>
  <c r="J13" i="10" s="1"/>
  <c r="H10" i="10"/>
  <c r="H27" i="10"/>
  <c r="J27" i="10" s="1"/>
  <c r="H8" i="10"/>
  <c r="H30" i="10"/>
  <c r="H29" i="10"/>
  <c r="J29" i="10" s="1"/>
  <c r="H28" i="10"/>
  <c r="J28" i="10" s="1"/>
  <c r="H26" i="10"/>
  <c r="H24" i="10"/>
  <c r="J24" i="10" s="1"/>
  <c r="H25" i="10"/>
  <c r="J25" i="10" s="1"/>
  <c r="H23" i="10"/>
  <c r="J23" i="10" s="1"/>
  <c r="H21" i="10"/>
  <c r="J21" i="10" s="1"/>
  <c r="H20" i="10"/>
  <c r="J20" i="10" s="1"/>
  <c r="H19" i="10"/>
  <c r="J19" i="10" s="1"/>
  <c r="H22" i="10"/>
  <c r="J22" i="10" s="1"/>
  <c r="H18" i="10"/>
  <c r="J18" i="10" s="1"/>
  <c r="H17" i="10"/>
  <c r="H11" i="10"/>
  <c r="H12" i="10"/>
  <c r="H9" i="10"/>
  <c r="J9" i="10" s="1"/>
  <c r="H7" i="10"/>
  <c r="H6" i="10"/>
  <c r="J6" i="10" s="1"/>
  <c r="H4" i="10"/>
  <c r="J4" i="10" s="1"/>
  <c r="H5" i="10"/>
  <c r="J5" i="10" s="1"/>
  <c r="H3" i="10"/>
  <c r="J12" i="10" l="1"/>
  <c r="H26" i="4" l="1"/>
  <c r="I26" i="4"/>
  <c r="H4" i="4"/>
  <c r="I4" i="4"/>
  <c r="H5" i="4"/>
  <c r="I5" i="4"/>
  <c r="H6" i="4"/>
  <c r="I6" i="4"/>
  <c r="H7" i="4"/>
  <c r="I7" i="4"/>
  <c r="H9" i="4"/>
  <c r="I9" i="4"/>
  <c r="H11" i="4"/>
  <c r="I11" i="4"/>
  <c r="H10" i="4"/>
  <c r="I10" i="4"/>
  <c r="H15" i="4"/>
  <c r="I15" i="4"/>
  <c r="H18" i="4"/>
  <c r="I18" i="4"/>
  <c r="H16" i="4"/>
  <c r="I16" i="4"/>
  <c r="H17" i="4"/>
  <c r="I17" i="4"/>
  <c r="H19" i="4"/>
  <c r="I19" i="4"/>
  <c r="H20" i="4"/>
  <c r="I20" i="4"/>
  <c r="H27" i="4"/>
  <c r="I27" i="4"/>
  <c r="H28" i="4"/>
  <c r="I28" i="4"/>
  <c r="H8" i="4"/>
  <c r="I8" i="4"/>
  <c r="H24" i="4"/>
  <c r="I24" i="4"/>
  <c r="H12" i="4"/>
  <c r="I12" i="4"/>
  <c r="H32" i="4" l="1"/>
  <c r="I32" i="4"/>
  <c r="J4" i="4"/>
  <c r="J18" i="4"/>
  <c r="J9" i="4"/>
  <c r="J20" i="4"/>
  <c r="J12" i="4"/>
  <c r="J19" i="4"/>
  <c r="J16" i="4"/>
  <c r="J11" i="4"/>
  <c r="J7" i="4"/>
  <c r="J26" i="4"/>
  <c r="J28" i="4"/>
  <c r="J17" i="4"/>
  <c r="J32" i="4" l="1"/>
  <c r="I9" i="9" l="1"/>
  <c r="I10" i="9"/>
  <c r="I11" i="9"/>
  <c r="I13" i="9"/>
  <c r="I17" i="9"/>
  <c r="I15" i="9"/>
  <c r="I14" i="9"/>
  <c r="H3" i="9"/>
  <c r="J3" i="9" s="1"/>
  <c r="H7" i="9"/>
  <c r="J7" i="9" s="1"/>
  <c r="H5" i="9"/>
  <c r="H6" i="9"/>
  <c r="H9" i="9"/>
  <c r="H8" i="9"/>
  <c r="H10" i="9"/>
  <c r="H11" i="9"/>
  <c r="H12" i="9"/>
  <c r="J12" i="9" s="1"/>
  <c r="H16" i="9"/>
  <c r="H13" i="9"/>
  <c r="H17" i="9"/>
  <c r="H15" i="9"/>
  <c r="H14" i="9"/>
  <c r="H18" i="9"/>
  <c r="J18" i="9" s="1"/>
  <c r="I4" i="9"/>
  <c r="H4" i="9"/>
  <c r="H11" i="3"/>
  <c r="I11" i="3"/>
  <c r="H12" i="3"/>
  <c r="I12" i="3"/>
  <c r="H30" i="3" l="1"/>
  <c r="J11" i="3"/>
  <c r="I30" i="3"/>
  <c r="J12" i="3"/>
  <c r="I25" i="9"/>
  <c r="J14" i="9"/>
  <c r="J17" i="9"/>
  <c r="J10" i="9"/>
  <c r="J13" i="9"/>
  <c r="J9" i="9"/>
  <c r="J15" i="9"/>
  <c r="J11" i="9"/>
  <c r="H25" i="9"/>
  <c r="J4" i="9"/>
  <c r="H24" i="9"/>
  <c r="I24" i="9"/>
  <c r="I28" i="1"/>
  <c r="I29" i="1"/>
  <c r="H28" i="1"/>
  <c r="H29" i="1"/>
  <c r="I18" i="8"/>
  <c r="I5" i="8"/>
  <c r="I26" i="8"/>
  <c r="I12" i="8"/>
  <c r="I25" i="8"/>
  <c r="I39" i="8"/>
  <c r="I34" i="8"/>
  <c r="I14" i="8"/>
  <c r="I9" i="8"/>
  <c r="I41" i="8"/>
  <c r="I15" i="8"/>
  <c r="I19" i="8"/>
  <c r="I40" i="8"/>
  <c r="I17" i="8"/>
  <c r="I37" i="8"/>
  <c r="I13" i="8"/>
  <c r="I27" i="8"/>
  <c r="I11" i="8"/>
  <c r="I38" i="8"/>
  <c r="I33" i="8"/>
  <c r="I32" i="8"/>
  <c r="I35" i="8"/>
  <c r="I29" i="8"/>
  <c r="I10" i="8"/>
  <c r="I31" i="8"/>
  <c r="I16" i="8"/>
  <c r="I8" i="8"/>
  <c r="I23" i="8"/>
  <c r="I22" i="8"/>
  <c r="I7" i="8"/>
  <c r="I3" i="8"/>
  <c r="I4" i="8"/>
  <c r="I36" i="8"/>
  <c r="I6" i="8"/>
  <c r="I28" i="8"/>
  <c r="I21" i="8"/>
  <c r="I20" i="8"/>
  <c r="I30" i="8"/>
  <c r="I24" i="8"/>
  <c r="H19" i="8"/>
  <c r="H40" i="8"/>
  <c r="H17" i="8"/>
  <c r="H37" i="8"/>
  <c r="H13" i="8"/>
  <c r="H27" i="8"/>
  <c r="H11" i="8"/>
  <c r="H38" i="8"/>
  <c r="J38" i="8" s="1"/>
  <c r="H33" i="8"/>
  <c r="H32" i="8"/>
  <c r="J32" i="8" s="1"/>
  <c r="H35" i="8"/>
  <c r="H29" i="8"/>
  <c r="H10" i="8"/>
  <c r="H31" i="8"/>
  <c r="H16" i="8"/>
  <c r="H8" i="8"/>
  <c r="H23" i="8"/>
  <c r="H22" i="8"/>
  <c r="H7" i="8"/>
  <c r="H3" i="8"/>
  <c r="H4" i="8"/>
  <c r="H36" i="8"/>
  <c r="H6" i="8"/>
  <c r="H28" i="8"/>
  <c r="H21" i="8"/>
  <c r="H20" i="8"/>
  <c r="H30" i="8"/>
  <c r="H15" i="8"/>
  <c r="J15" i="8" s="1"/>
  <c r="H41" i="8"/>
  <c r="H9" i="8"/>
  <c r="H14" i="8"/>
  <c r="H34" i="8"/>
  <c r="J34" i="8" s="1"/>
  <c r="H39" i="8"/>
  <c r="H25" i="8"/>
  <c r="H12" i="8"/>
  <c r="H26" i="8"/>
  <c r="J26" i="8" s="1"/>
  <c r="H5" i="8"/>
  <c r="H18" i="8"/>
  <c r="H24" i="8"/>
  <c r="I4" i="7"/>
  <c r="I9" i="7"/>
  <c r="I13" i="7"/>
  <c r="I7" i="7"/>
  <c r="I10" i="7"/>
  <c r="I14" i="7"/>
  <c r="I8" i="7"/>
  <c r="I11" i="7"/>
  <c r="I6" i="7"/>
  <c r="I12" i="7"/>
  <c r="I5" i="7"/>
  <c r="H9" i="7"/>
  <c r="H13" i="7"/>
  <c r="H7" i="7"/>
  <c r="H10" i="7"/>
  <c r="H14" i="7"/>
  <c r="H8" i="7"/>
  <c r="H11" i="7"/>
  <c r="H6" i="7"/>
  <c r="H12" i="7"/>
  <c r="H5" i="7"/>
  <c r="H4" i="7"/>
  <c r="I3" i="7"/>
  <c r="H3" i="7"/>
  <c r="I4" i="6"/>
  <c r="I3" i="6"/>
  <c r="H4" i="6"/>
  <c r="H3" i="6"/>
  <c r="I7" i="5"/>
  <c r="I11" i="5"/>
  <c r="I6" i="5"/>
  <c r="I5" i="5"/>
  <c r="I12" i="5"/>
  <c r="I14" i="5"/>
  <c r="I3" i="5"/>
  <c r="I8" i="5"/>
  <c r="I4" i="5"/>
  <c r="I13" i="5"/>
  <c r="I9" i="5"/>
  <c r="I10" i="5"/>
  <c r="I15" i="5"/>
  <c r="I21" i="4"/>
  <c r="I23" i="4"/>
  <c r="I13" i="4"/>
  <c r="I22" i="4"/>
  <c r="I14" i="4"/>
  <c r="I25" i="4"/>
  <c r="I3" i="4"/>
  <c r="H9" i="5"/>
  <c r="H10" i="5"/>
  <c r="H7" i="5"/>
  <c r="H11" i="5"/>
  <c r="H6" i="5"/>
  <c r="H5" i="5"/>
  <c r="H12" i="5"/>
  <c r="H13" i="5"/>
  <c r="H4" i="5"/>
  <c r="H8" i="5"/>
  <c r="H3" i="5"/>
  <c r="H14" i="5"/>
  <c r="H15" i="5"/>
  <c r="H21" i="4"/>
  <c r="H22" i="4"/>
  <c r="H23" i="4"/>
  <c r="H3" i="4"/>
  <c r="H25" i="4"/>
  <c r="H14" i="4"/>
  <c r="H13" i="4"/>
  <c r="I3" i="3"/>
  <c r="I7" i="3"/>
  <c r="I8" i="3"/>
  <c r="I10" i="3"/>
  <c r="I6" i="3"/>
  <c r="I5" i="3"/>
  <c r="I4" i="3"/>
  <c r="H3" i="3"/>
  <c r="H7" i="3"/>
  <c r="H8" i="3"/>
  <c r="H10" i="3"/>
  <c r="H6" i="3"/>
  <c r="H5" i="3"/>
  <c r="H4" i="3"/>
  <c r="I9" i="3"/>
  <c r="H9" i="3"/>
  <c r="I6" i="2"/>
  <c r="I5" i="2"/>
  <c r="I4" i="2"/>
  <c r="I3" i="2"/>
  <c r="J4" i="8" l="1"/>
  <c r="J4" i="6"/>
  <c r="J30" i="3"/>
  <c r="J24" i="8"/>
  <c r="J12" i="8"/>
  <c r="J25" i="9"/>
  <c r="I31" i="4"/>
  <c r="H31" i="4"/>
  <c r="J14" i="4"/>
  <c r="J22" i="4"/>
  <c r="J21" i="4"/>
  <c r="J13" i="4"/>
  <c r="J25" i="4"/>
  <c r="J23" i="4"/>
  <c r="H29" i="6"/>
  <c r="J30" i="8"/>
  <c r="J6" i="8"/>
  <c r="J7" i="8"/>
  <c r="J16" i="8"/>
  <c r="J35" i="8"/>
  <c r="J11" i="8"/>
  <c r="J17" i="8"/>
  <c r="J41" i="8"/>
  <c r="J39" i="8"/>
  <c r="J5" i="8"/>
  <c r="J20" i="8"/>
  <c r="J36" i="8"/>
  <c r="J22" i="8"/>
  <c r="J31" i="8"/>
  <c r="J27" i="8"/>
  <c r="J40" i="8"/>
  <c r="J9" i="8"/>
  <c r="J25" i="8"/>
  <c r="J18" i="8"/>
  <c r="J21" i="8"/>
  <c r="J23" i="8"/>
  <c r="J10" i="8"/>
  <c r="J33" i="8"/>
  <c r="J13" i="8"/>
  <c r="J19" i="8"/>
  <c r="J14" i="8"/>
  <c r="J28" i="8"/>
  <c r="J8" i="8"/>
  <c r="J29" i="8"/>
  <c r="J37" i="8"/>
  <c r="I31" i="1"/>
  <c r="J28" i="1"/>
  <c r="J5" i="3"/>
  <c r="H31" i="1"/>
  <c r="J7" i="3"/>
  <c r="I47" i="8"/>
  <c r="J29" i="1"/>
  <c r="J24" i="9"/>
  <c r="H47" i="8"/>
  <c r="J3" i="8"/>
  <c r="J11" i="7"/>
  <c r="J5" i="7"/>
  <c r="J8" i="7"/>
  <c r="J13" i="7"/>
  <c r="J12" i="7"/>
  <c r="J14" i="7"/>
  <c r="J9" i="7"/>
  <c r="J6" i="7"/>
  <c r="J10" i="7"/>
  <c r="J4" i="7"/>
  <c r="H29" i="7"/>
  <c r="I29" i="7"/>
  <c r="J3" i="7"/>
  <c r="I29" i="6"/>
  <c r="J3" i="6"/>
  <c r="J5" i="5"/>
  <c r="H34" i="5"/>
  <c r="H35" i="5" s="1"/>
  <c r="I34" i="5"/>
  <c r="I35" i="5" s="1"/>
  <c r="J6" i="5"/>
  <c r="J13" i="5"/>
  <c r="J7" i="5"/>
  <c r="J4" i="5"/>
  <c r="J8" i="5"/>
  <c r="J15" i="5"/>
  <c r="J3" i="5"/>
  <c r="J14" i="5"/>
  <c r="J3" i="4"/>
  <c r="J10" i="3"/>
  <c r="J4" i="3"/>
  <c r="J8" i="3"/>
  <c r="J6" i="3"/>
  <c r="J3" i="3"/>
  <c r="I29" i="3"/>
  <c r="H29" i="3"/>
  <c r="J9" i="3"/>
  <c r="I29" i="2"/>
  <c r="H4" i="2"/>
  <c r="J4" i="2" s="1"/>
  <c r="H5" i="2"/>
  <c r="J5" i="2" s="1"/>
  <c r="H6" i="2"/>
  <c r="J6" i="2" s="1"/>
  <c r="H3" i="2"/>
  <c r="H27" i="1"/>
  <c r="I25" i="1"/>
  <c r="I26" i="1"/>
  <c r="I11" i="1"/>
  <c r="I20" i="1"/>
  <c r="I17" i="1"/>
  <c r="I19" i="1"/>
  <c r="I3" i="1"/>
  <c r="I18" i="1"/>
  <c r="I13" i="1"/>
  <c r="I21" i="1"/>
  <c r="I23" i="1"/>
  <c r="I22" i="1"/>
  <c r="I24" i="1"/>
  <c r="I4" i="1"/>
  <c r="I12" i="1"/>
  <c r="J35" i="5" l="1"/>
  <c r="J29" i="6"/>
  <c r="J31" i="4"/>
  <c r="J31" i="1"/>
  <c r="J47" i="8"/>
  <c r="J29" i="7"/>
  <c r="J34" i="5"/>
  <c r="J29" i="3"/>
  <c r="H29" i="2"/>
  <c r="J29" i="2" s="1"/>
  <c r="J3" i="2"/>
  <c r="I30" i="1"/>
  <c r="H8" i="1" l="1"/>
  <c r="J8" i="1" s="1"/>
  <c r="H12" i="1"/>
  <c r="H25" i="1"/>
  <c r="J25" i="1" s="1"/>
  <c r="H15" i="1"/>
  <c r="J15" i="1" s="1"/>
  <c r="H13" i="1"/>
  <c r="J13" i="1" s="1"/>
  <c r="H19" i="1"/>
  <c r="J19" i="1" s="1"/>
  <c r="H16" i="1"/>
  <c r="J16" i="1" s="1"/>
  <c r="H21" i="1"/>
  <c r="J21" i="1" s="1"/>
  <c r="H3" i="1"/>
  <c r="J3" i="1" s="1"/>
  <c r="H26" i="1"/>
  <c r="J26" i="1" s="1"/>
  <c r="H20" i="1"/>
  <c r="J20" i="1" s="1"/>
  <c r="H22" i="1"/>
  <c r="J22" i="1" s="1"/>
  <c r="H6" i="1"/>
  <c r="J6" i="1" s="1"/>
  <c r="H7" i="1"/>
  <c r="J7" i="1" s="1"/>
  <c r="H11" i="1"/>
  <c r="J11" i="1" s="1"/>
  <c r="H10" i="1"/>
  <c r="J10" i="1" s="1"/>
  <c r="H9" i="1"/>
  <c r="J9" i="1" s="1"/>
  <c r="H4" i="1"/>
  <c r="H24" i="1"/>
  <c r="J24" i="1" s="1"/>
  <c r="H23" i="1"/>
  <c r="J23" i="1" s="1"/>
  <c r="H17" i="1"/>
  <c r="J17" i="1" s="1"/>
  <c r="H5" i="1"/>
  <c r="J5" i="1" s="1"/>
  <c r="H18" i="1"/>
  <c r="J18" i="1" s="1"/>
  <c r="J12" i="1" l="1"/>
  <c r="H30" i="1"/>
  <c r="J30" i="1" s="1"/>
  <c r="I32" i="10" l="1"/>
  <c r="H32" i="10"/>
  <c r="J32" i="10" l="1"/>
  <c r="F44" i="12" l="1"/>
  <c r="E44" i="12"/>
  <c r="E46" i="12" s="1"/>
  <c r="G44" i="12" l="1"/>
  <c r="F46" i="12"/>
  <c r="G46"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tc={806AB56F-ED25-4702-BAE5-E172276A6E2A}</author>
    <author>tc={DFBCFB09-C529-4D78-B66E-4DB8FF5C3B17}</author>
    <author>tc={DB54416C-CB6A-46AA-941F-4326FF6B5BA4}</author>
    <author>tc={C530F6F7-6F7D-4D18-8DFE-31AC1E02F6F1}</author>
    <author>tc={28D2DCA0-8DB5-48DA-9877-BF0B0297290E}</author>
    <author>tc={3ED5B879-FFB0-4C35-BC42-251007F58E1D}</author>
    <author>tc={2A7A4550-509A-4BD9-983C-3890DA0540F6}</author>
  </authors>
  <commentList>
    <comment ref="M11" authorId="0" shapeId="0" xr:uid="{806AB56F-ED25-4702-BAE5-E172276A6E2A}">
      <text>
        <t>[Threaded comment]
Your version of Excel allows you to read this threaded comment; however, any edits to it will get removed if the file is opened in a newer version of Excel. Learn more: https://go.microsoft.com/fwlink/?linkid=870924
Comment:
    Encaminhamento para revisão da modelagem.</t>
      </text>
    </comment>
    <comment ref="M24" authorId="1" shapeId="0" xr:uid="{DFBCFB09-C529-4D78-B66E-4DB8FF5C3B17}">
      <text>
        <t>[Threaded comment]
Your version of Excel allows you to read this threaded comment; however, any edits to it will get removed if the file is opened in a newer version of Excel. Learn more: https://go.microsoft.com/fwlink/?linkid=870924
Comment:
    UCs com possiblidade de consolidação desconsiderando marcos travados &gt; Verificar encaminhamento.</t>
      </text>
    </comment>
    <comment ref="M30" authorId="2" shapeId="0" xr:uid="{DB54416C-CB6A-46AA-941F-4326FF6B5BA4}">
      <text>
        <t>[Threaded comment]
Your version of Excel allows you to read this threaded comment; however, any edits to it will get removed if the file is opened in a newer version of Excel. Learn more: https://go.microsoft.com/fwlink/?linkid=870924
Comment:
    alterações na modelagem de custo &gt; tetos</t>
      </text>
    </comment>
    <comment ref="M36" authorId="3" shapeId="0" xr:uid="{C530F6F7-6F7D-4D18-8DFE-31AC1E02F6F1}">
      <text>
        <t>[Threaded comment]
Your version of Excel allows you to read this threaded comment; however, any edits to it will get removed if the file is opened in a newer version of Excel. Learn more: https://go.microsoft.com/fwlink/?linkid=870924
Comment:
    Identificar com OG a existência de oturas UCs na mesma situação, ainda que em outros MRs.</t>
      </text>
    </comment>
    <comment ref="M41" authorId="4" shapeId="0" xr:uid="{28D2DCA0-8DB5-48DA-9877-BF0B0297290E}">
      <text>
        <t>[Threaded comment]
Your version of Excel allows you to read this threaded comment; however, any edits to it will get removed if the file is opened in a newer version of Excel. Learn more: https://go.microsoft.com/fwlink/?linkid=870924
Comment:
    UCs com possiblidade de consolidação desconsiderando marcos travados &gt; Verificar encaminhamento.</t>
      </text>
    </comment>
    <comment ref="M48" authorId="5" shapeId="0" xr:uid="{3ED5B879-FFB0-4C35-BC42-251007F58E1D}">
      <text>
        <t>[Threaded comment]
Your version of Excel allows you to read this threaded comment; however, any edits to it will get removed if the file is opened in a newer version of Excel. Learn more: https://go.microsoft.com/fwlink/?linkid=870924
Comment:
    alterações na modelagem de custo &gt; tetos</t>
      </text>
    </comment>
    <comment ref="M60" authorId="6" shapeId="0" xr:uid="{2A7A4550-509A-4BD9-983C-3890DA0540F6}">
      <text>
        <t>[Threaded comment]
Your version of Excel allows you to read this threaded comment; however, any edits to it will get removed if the file is opened in a newer version of Excel. Learn more: https://go.microsoft.com/fwlink/?linkid=870924
Comment:
    UCs com possiblidade de consolidação desconsiderando marcos travados &gt; Verificar encaminhamento.</t>
      </text>
    </comment>
  </commentList>
</comments>
</file>

<file path=xl/sharedStrings.xml><?xml version="1.0" encoding="utf-8"?>
<sst xmlns="http://schemas.openxmlformats.org/spreadsheetml/2006/main" count="2660" uniqueCount="493">
  <si>
    <t>TOTAL</t>
  </si>
  <si>
    <t>Total Geral</t>
  </si>
  <si>
    <t>ID</t>
  </si>
  <si>
    <t>OG</t>
  </si>
  <si>
    <t>Unidade de Conservação</t>
  </si>
  <si>
    <t>Grau</t>
  </si>
  <si>
    <t>Planejado</t>
  </si>
  <si>
    <t>Executado</t>
  </si>
  <si>
    <t>% Execução</t>
  </si>
  <si>
    <t>ICMBio</t>
  </si>
  <si>
    <t>PARNA da Amazônia</t>
  </si>
  <si>
    <t>I</t>
  </si>
  <si>
    <t>ESEC de Niquiá</t>
  </si>
  <si>
    <t>PARNA Serra Da Mocidade</t>
  </si>
  <si>
    <t>RESEX Tapajós-Arapiuns</t>
  </si>
  <si>
    <t>PARNA Serra da Cutia</t>
  </si>
  <si>
    <t>RO</t>
  </si>
  <si>
    <t>PE Serra dos Reis</t>
  </si>
  <si>
    <t>AM</t>
  </si>
  <si>
    <t>RDS Mamirauá</t>
  </si>
  <si>
    <t>RESEX Rio Pacaás Novos</t>
  </si>
  <si>
    <t>PARNA Juruena</t>
  </si>
  <si>
    <t>PARNA Mapinguari</t>
  </si>
  <si>
    <t>RESEX Barreiro das Antas</t>
  </si>
  <si>
    <t>RESEX Canutama</t>
  </si>
  <si>
    <t>RDS Piagaçu Purus</t>
  </si>
  <si>
    <t>RESEX estadual Rio Cautário</t>
  </si>
  <si>
    <t>PE Corumbiara</t>
  </si>
  <si>
    <t>II</t>
  </si>
  <si>
    <t>RESEX Médio Purus</t>
  </si>
  <si>
    <t>RDS Igapó-Açu</t>
  </si>
  <si>
    <t>REBIO do Guaporé</t>
  </si>
  <si>
    <t>RESEX Alto Tarauaca</t>
  </si>
  <si>
    <t>RDS Uacari</t>
  </si>
  <si>
    <t>RDS Uatumã</t>
  </si>
  <si>
    <t>RESEX do Rio Cautário – ICMBio</t>
  </si>
  <si>
    <t>RDS Rio Amapá</t>
  </si>
  <si>
    <t>RESEX de Cururupu</t>
  </si>
  <si>
    <t>ESEC Samuel</t>
  </si>
  <si>
    <t>PE do Matupiri/Gestão integrada com RDS Matupiri</t>
  </si>
  <si>
    <t>PA</t>
  </si>
  <si>
    <t>PE Serra dos Martírios/Andorinhas</t>
  </si>
  <si>
    <t>RDS Itatupã-Baquiá</t>
  </si>
  <si>
    <t>ESEC de Maracá Jipioca</t>
  </si>
  <si>
    <t>PE Guajará-Mirim</t>
  </si>
  <si>
    <t>RDS Rio Negro</t>
  </si>
  <si>
    <t>PARNA Nascentes do Lago Jari</t>
  </si>
  <si>
    <t>TO</t>
  </si>
  <si>
    <t>PE Cantão</t>
  </si>
  <si>
    <t>RESEX Arapixi</t>
  </si>
  <si>
    <t>RESEX Rio Gregório</t>
  </si>
  <si>
    <t>RESEX Médio Juruá</t>
  </si>
  <si>
    <t>PE Guariba/Mosaico do Apuí</t>
  </si>
  <si>
    <t>ESEC do Grão-Pará</t>
  </si>
  <si>
    <t>RESEX do Guariba/Mosaico Apuí</t>
  </si>
  <si>
    <t>RDS Matupiri/Gestão integrada com PE Matupiri</t>
  </si>
  <si>
    <t>Total Grau I</t>
  </si>
  <si>
    <t>Total Grau II</t>
  </si>
  <si>
    <t>TOTAL Geral</t>
  </si>
  <si>
    <t>Plano de Manejo</t>
  </si>
  <si>
    <t>Status FAUC</t>
  </si>
  <si>
    <t>Planejado 2020</t>
  </si>
  <si>
    <t>Cenário</t>
  </si>
  <si>
    <t>Meta</t>
  </si>
  <si>
    <t>RESEX Arioca pruanã</t>
  </si>
  <si>
    <t>RESEX Mocapajuba</t>
  </si>
  <si>
    <t>RESEX São João da Ponta</t>
  </si>
  <si>
    <t>RESEX Mãe Grande Curuçá</t>
  </si>
  <si>
    <t>RESEX Mapuá</t>
  </si>
  <si>
    <t>ESEC Alto Maués</t>
  </si>
  <si>
    <t>RESEX Marinha Mestre Lucindo</t>
  </si>
  <si>
    <t>RESEX Marinha Cuinarana</t>
  </si>
  <si>
    <t>RESEX Maracanã</t>
  </si>
  <si>
    <t>ESEC Jutaí-Solimões</t>
  </si>
  <si>
    <t>ESEC Serra dos Três Irmãos</t>
  </si>
  <si>
    <t>RDS Puranga Conquista/Gestão integrada com PE Rio Negro Setor Sul</t>
  </si>
  <si>
    <t>MT</t>
  </si>
  <si>
    <t>ESEC Rio Ronuro</t>
  </si>
  <si>
    <t>PE Xingu</t>
  </si>
  <si>
    <t>RESEX Riozinho da Liberdade</t>
  </si>
  <si>
    <t>RESEX Terra Grandre Pracuúba</t>
  </si>
  <si>
    <t>PARNA Rio Novo</t>
  </si>
  <si>
    <t>RESEX Ipau Anilzinho</t>
  </si>
  <si>
    <t>RDS Amanã</t>
  </si>
  <si>
    <t>RESEX Rio Ituxi</t>
  </si>
  <si>
    <t>RESEX Rio Cajari</t>
  </si>
  <si>
    <t>RESEX Renascer</t>
  </si>
  <si>
    <t>ESEC do Jari</t>
  </si>
  <si>
    <t>RESEX Marinha Chocoaré-Mato Grosso</t>
  </si>
  <si>
    <t>PE Serra Ricardo Franco</t>
  </si>
  <si>
    <t>REBIO Lago Piratuba</t>
  </si>
  <si>
    <t>RESEX Verde para Sempre</t>
  </si>
  <si>
    <t>Gestão Participativa</t>
  </si>
  <si>
    <t>FAUC 2020</t>
  </si>
  <si>
    <t>PARNA de Pacaás Novos</t>
  </si>
  <si>
    <t>ESEC do Rio Roosevelt</t>
  </si>
  <si>
    <t>REBIO Abufari</t>
  </si>
  <si>
    <t>PARNA Serra do Divisor</t>
  </si>
  <si>
    <t>AP</t>
  </si>
  <si>
    <t>RDS do Rio Iratapuru</t>
  </si>
  <si>
    <t>PARNA da Serra do Pardo</t>
  </si>
  <si>
    <t>RESEX Chico Mendes</t>
  </si>
  <si>
    <t>TdC / CCDRU</t>
  </si>
  <si>
    <t>RESEX Cazumbá-Iracema</t>
  </si>
  <si>
    <t>REBIO do Gurupi</t>
  </si>
  <si>
    <t>RESEX Rio Iriri</t>
  </si>
  <si>
    <t>RESEX Rio Xingu</t>
  </si>
  <si>
    <t>PARNA do Jamanxim</t>
  </si>
  <si>
    <t>PARNA Montanhas do Tumucumaque</t>
  </si>
  <si>
    <t>AC</t>
  </si>
  <si>
    <t>PE Chandless</t>
  </si>
  <si>
    <t>PE Rio Negro Setor Norte</t>
  </si>
  <si>
    <t>ESEC da Terra do Meio</t>
  </si>
  <si>
    <t>REBIO do Rio Trombetas</t>
  </si>
  <si>
    <t>PE Igarapés do Juruena</t>
  </si>
  <si>
    <t>PARNA do Cabo Orange</t>
  </si>
  <si>
    <t>RESEX Baixo Juruá</t>
  </si>
  <si>
    <t>Sinalização</t>
  </si>
  <si>
    <t>Tipo</t>
  </si>
  <si>
    <t>ESEC Rio Acre</t>
  </si>
  <si>
    <t>PARNA do Jaú</t>
  </si>
  <si>
    <t>PARNA Viruá</t>
  </si>
  <si>
    <t>PE Cristalino I e II</t>
  </si>
  <si>
    <t>REBIO de Maicuru</t>
  </si>
  <si>
    <t>REBIO do Uatumã</t>
  </si>
  <si>
    <t>RESEX do Lago do Capanã Grande</t>
  </si>
  <si>
    <t>RESEX Rio Unini</t>
  </si>
  <si>
    <t>RESEX Riozinho do Anfrísio</t>
  </si>
  <si>
    <t>Demarcação</t>
  </si>
  <si>
    <t>ESEC Juami-Japurá</t>
  </si>
  <si>
    <t>PARNA dos Campos Amazônicos</t>
  </si>
  <si>
    <t>RDS Cujubim</t>
  </si>
  <si>
    <t>REBIO do Jaru</t>
  </si>
  <si>
    <t>REBIO do Tapirapé</t>
  </si>
  <si>
    <t>RESEX Auati-Paraná</t>
  </si>
  <si>
    <t>RESEX Rio Ouro Preto</t>
  </si>
  <si>
    <t>Levantamento Fundiário</t>
  </si>
  <si>
    <t>RESEX Catuá-Ipixuna</t>
  </si>
  <si>
    <t>Proteção</t>
  </si>
  <si>
    <t>RESEX Guariba-Roosevelt</t>
  </si>
  <si>
    <t>RDS do Rio Madeira</t>
  </si>
  <si>
    <t>RDS do Juma</t>
  </si>
  <si>
    <t>PE Rio Negro Setor Sul/RDS Puranga</t>
  </si>
  <si>
    <t>RDS do Aripuanã/Mosaico Apuí</t>
  </si>
  <si>
    <t>RDS Bararati/ Mosaico Apuí</t>
  </si>
  <si>
    <t>PE do Sucunduri/Mosaico Apuí</t>
  </si>
  <si>
    <t>RESEX Rio Preto-Jacundá</t>
  </si>
  <si>
    <t>PARNA de Anavilhanas</t>
  </si>
  <si>
    <t>Equipamentos</t>
  </si>
  <si>
    <t>RESEX Rio Jutaí</t>
  </si>
  <si>
    <t>Instalações</t>
  </si>
  <si>
    <t>Pesquisa</t>
  </si>
  <si>
    <t>ESEC de Maracá</t>
  </si>
  <si>
    <t>Monitoramento</t>
  </si>
  <si>
    <t>PARNA do Monte Roraima</t>
  </si>
  <si>
    <t>N/A</t>
  </si>
  <si>
    <t>REBIO Nascentes Serra do Cachimbo</t>
  </si>
  <si>
    <t>Operacionalização</t>
  </si>
  <si>
    <t>% de Consolidação</t>
  </si>
  <si>
    <t>RESEX Rio Ituxí</t>
  </si>
  <si>
    <t>RESEX Terra Grande Pracuúba</t>
  </si>
  <si>
    <t>Marco Referencial</t>
  </si>
  <si>
    <t>Problema observado</t>
  </si>
  <si>
    <t>Evidência Objetiva relatada na FAUC</t>
  </si>
  <si>
    <t>Conclusões e Encaminhamentos</t>
  </si>
  <si>
    <t>Protocolo Associado (se houver)</t>
  </si>
  <si>
    <t>Status Protocolo</t>
  </si>
  <si>
    <t>Responsável</t>
  </si>
  <si>
    <t>Nível de Consolidação 2020</t>
  </si>
  <si>
    <t>Prioridade</t>
  </si>
  <si>
    <t>atraso no Plano de Consolidação. Baixa execução</t>
  </si>
  <si>
    <t>A UC está em processo de demarcação</t>
  </si>
  <si>
    <t>Apenas acompanhar o avanço da meta</t>
  </si>
  <si>
    <t>Verificar</t>
  </si>
  <si>
    <t>UCP / Funbio</t>
  </si>
  <si>
    <t>Médio</t>
  </si>
  <si>
    <t>Alta</t>
  </si>
  <si>
    <t>Lev. Fundiário</t>
  </si>
  <si>
    <t>atraso no Plano de Consolidação. Sem valor planejado para Levantamento Fundiário</t>
  </si>
  <si>
    <t>Parte dos colonos tem perfil de pequenos agricultores familiares, o que, somados a outros critérios socioeconômicos e de caracterização da ocupação, podem torná-los público de reforma agrária, com potencial de atendimento pelos programas do governo federal</t>
  </si>
  <si>
    <t>A informação passada pelo gestor não é conclusiva e a UC encontra-se no cenário 2 desde 2014. Há protocolos antigos de regularização já executados e nada novo foi encontrado. Verificar com o OG as expectativas e prazos de avançar na meta</t>
  </si>
  <si>
    <t>não há</t>
  </si>
  <si>
    <t>OG / UCP</t>
  </si>
  <si>
    <t>Média</t>
  </si>
  <si>
    <t>atraso no Plano de Consolidação. Retrocesso de cenário</t>
  </si>
  <si>
    <t>A estação ecológica pertence ao grupo das unidades de proteção integral, cujo objetivo básico é “preservar a natureza, sendo admitido apenas o uso indireto dos seus recursos naturais, com exceção dos casos previstos nesta Lei” (Art. 7º, § 1º).</t>
  </si>
  <si>
    <t>A informação passada pelo gestor não é conclusiva. Verificar junto ao OG o que resta para alcançar o cenário 4, uma vez que houve retrocesso no ano anterior</t>
  </si>
  <si>
    <t>atraso no Plano de Consolidação</t>
  </si>
  <si>
    <t>A proteção é realizada de forma proativa e planejada, envolvendo parcerias com outras instituições (Ibama, Marinha, BPA etc.) e Ucs</t>
  </si>
  <si>
    <t>A informação passada pelo gestor não é conclusiva e a UC encontra-se no cenário 3 desde 2012. Verificar junto ao OG o que resta para alcançar o cenário 4. Lembrando que esta meta é de suma importância, pois só resta esse MR para que a UC consolide</t>
  </si>
  <si>
    <t>Alto</t>
  </si>
  <si>
    <t>Altíssima</t>
  </si>
  <si>
    <t>Plano de manejo</t>
  </si>
  <si>
    <t xml:space="preserve">Execução na Fase III é de R$ 194 mil (38%), porém a UC ainda se encontra no cenário 2 do marco de Plano de Manejo. </t>
  </si>
  <si>
    <t>Foi contratada uma consultoria para a elaboração dos mapas a serem usados nas reuniões visando o Plano de Manejo. Foram feitas duas reuniões setoriais, sendo uma em Jutaí e outra em Santo Antônio do Içá, com a presença de representante da COMAN. Utilizou recursos financeiros provenientes do Programa ARPA. Foi solicitado, via programa ARPA, contratação de consultoria para acompanhamento na próxima reunião e entrega de minuta do Plano de Manejo.</t>
  </si>
  <si>
    <t>acompanhar desenvolvimento do documento e da FAUC em 2021 uma vez que a consultoria já foi contratada e minuta deverá ser apresentada em breve. Funbio priorizar</t>
  </si>
  <si>
    <t>2017.0620.00007-0
2019.1112.00175-0</t>
  </si>
  <si>
    <t>Em compras</t>
  </si>
  <si>
    <t>Funbio</t>
  </si>
  <si>
    <t>Está para ser implantado um sistema de monitoramento da biodiversidade em ambiente aquático na UC, com previsão para o final de 2020</t>
  </si>
  <si>
    <t>em caso de não afetação pela pandemia, acompanhar o alcance de meta pela UC ainda em 2021</t>
  </si>
  <si>
    <t>2018.0124.00024-3</t>
  </si>
  <si>
    <t>Mesmo com a nova estrutura, a área temática de pesquisa absorveu um incremento de trabalho com a implementação do Programa Monitora de monitoramento da biodiversidade, desta forma, mesmo que não pareça um avanço, hoje o monitoramento conduz ao entendimento que saltaremos ao direcionamento de melhorias sistemáticas da gestão, independente de fomentar "pesquisas prioritárias". Optei pelo avanço, neste sentido e indicar que absorvemos o esforço ao monitoramento, equiparando este ao fomento e à priorização de apoio à pesquisa. Em Maracá há protocolos básicos e avançado de mamíferos (protocolo TEAM), básico de mamíferos e aves, avançado de borboletas, avançado de plantas lenhosas, básico de peixes de igarapés, realizada uma expedição para estabelecimento de protocolo para contaminação de mercúrio (na bacia do rio Branco) e ainda uma estação do inventário florestal). Integramos e somos parceiros das instituições de pesquisa para o PPBio, PELD e PELD-FORR</t>
  </si>
  <si>
    <t>aguardar evolução da meta conforme a nova organização do NGI</t>
  </si>
  <si>
    <t>UCP</t>
  </si>
  <si>
    <t>atraso no Plano de Consolidação. Retrocesso observado</t>
  </si>
  <si>
    <t>Como assumi a gestão da UC em 19 de setembro de 2019, passei um período de tempo somente em escritório para criação de acessos, apropriação de processos, realizando a primeira expedição para a UC no mês de novembro, no qual percorri uma distância considerável nos limites e encontrei somente três placas, duas delas sem uso(encostadas no alojamento) e uma instalada, porém, sem manutenção e sem visibilidade (tivemos de subir o barranco e procurar na borda da mata). Informações prestadas pela antiga gestão era de que a última ida na UC foi no mês de novembro de 2018, assim, com o desbarrancamento natural do Rio e a não manutenção das placas, a grande maioria foi perdida. Assim sendo necessário a manutenção das placas sem uso para sinalizar os principais pontos de acesso à UC</t>
  </si>
  <si>
    <t>Conforme observação do novo gestor, é necessário reinvestimento para a UC, garantindo que ela possa renovar a implementação das placas</t>
  </si>
  <si>
    <t>2017.1227.00034-4</t>
  </si>
  <si>
    <t>Apesar da divulgação dos limites para o entorno e eventuais usuários, ainda se faz necessário realização de oficinas e principalmente de uma reunião internacional para apresentar os limites às organizações do Peru que fazem fronteira com a UC</t>
  </si>
  <si>
    <t>A informação passada pelo gestor não é conclusiva e a UC encontra-se no cenário 3 desde 2015. À época, foi relatado que havia problemas nos trâmites no processo de demarcação. Verificar junto ao OG se os problemas ainda continuam e se é viável a demarcação na UC</t>
  </si>
  <si>
    <t>UCP / OG</t>
  </si>
  <si>
    <t>Para uma UC que possui como foco a pesquisa científica e a educação ambiental, o número de pesquisas realizadas na UC é bem baixo devido ao difícil acesso, alto custo de expedição, entre outros. Contudo, nos meses de novembro e dezembro de 2019 e janeiro de 2020, conseguimos um aumento significativo no número de pesquisas e parcerias com entidades, totalizando 9 pesquisas divididas em executadas e em execução, de qualquer modo, em 3 meses aconteceram mais pesquisas do que nos últimos 4 anos. Ressaltando a importância dos recursos do programa ARPA para a ciência na UC e reforçando a necessidade de mais recursos para a execução de mais pesquisas</t>
  </si>
  <si>
    <t>A UC está avançando e aguardar a continuidade no avanço. Porém, conforme exposto anteriormente, cabe reavaliar os recursos para pesquisa na modelagem</t>
  </si>
  <si>
    <t>Funbio deverá priorizar</t>
  </si>
  <si>
    <t>2019.1023.00077-4</t>
  </si>
  <si>
    <t>Planaf</t>
  </si>
  <si>
    <t>A informação passada pelo gestor não é conclusiva e a UC encontra-se no cenário 3 desde o início da avaliação. Verificar junto ao OG o que resta para alcançar o cenário 4</t>
  </si>
  <si>
    <t>No ano de 2018 não houve demanda, mas a estão sempre busca apoiar as expedições de pesquisa</t>
  </si>
  <si>
    <t>A UC trabalha de forma passiva no apoio a pesquisas. É preciso que as atividades sejam realizadas de maneira mais ativa. Verificar junto ao OG possibilidade de a Unidade avançar nos próximos anos</t>
  </si>
  <si>
    <t>Funcionamento de Conselho</t>
  </si>
  <si>
    <t>retrocesso de cenário. UC já está consolidada.</t>
  </si>
  <si>
    <t>Devido à ausência de chefia na UC, a última reunião ordinária do Conselho Consultivo do Parque Nacional da Serra do Divisor foi realizada no mês de abril de 2019, sendo que o regimento interno indica reunião a cada 6 meses.</t>
  </si>
  <si>
    <t>como a UC ficou algum tempo sem chefia, não foi possível reorganizar o conselho para reuniões. Com a portaria para a criação do NGI Cruzeiro do Sul em maio de 2020 , é possível que as atividades se normalizem com metas alcançadas na FAUC 2021</t>
  </si>
  <si>
    <t>atraso no Plano de Consolidação. Houve retrocesso de cenário</t>
  </si>
  <si>
    <t>As atribuições dos membros, a organização e o funcionamento do Conselho Consultivo do Parque Nacional da Serra do Pardo serão estabelecidos em seu regimento interno</t>
  </si>
  <si>
    <t>A FAUC não é informativa. Portanto, verificar junto ao OG previsões de se iniciarem as capacitações dos membros do conselho, visto que a UC retrocedeu há 3 anos e não recuperou seu status desde então</t>
  </si>
  <si>
    <t>Baixo</t>
  </si>
  <si>
    <t>atraso no Plano de Consolidação. Sem valor planejado para sinalização</t>
  </si>
  <si>
    <t>O Parque é sinalizado apenas ao longo do rio Xingu. Existe uma necessidade bastante urgente de sinalizar o parque, especialmente, na sua face sul-oeste, onde se encontra a maior fonte de pressão sobre a unidade. Em 2012, foram instaladas algumas placas de sinalização as margens do rio Xingu. Há necessidade de constante manutenção e substituição das placas</t>
  </si>
  <si>
    <t>A informação passada pelo gestor não é conclusiva e a UC encontra-se no cenário 3 desde 2016. No entanto, a atividade não foi prioritária em 20/21 e, portanto, os recursos previstos para sinalização foram retirados visto que há outros desafios de gestão prioritários</t>
  </si>
  <si>
    <t>2017.1204.00011-9</t>
  </si>
  <si>
    <t>Os limites são divulgados e a UC está em processo de demarcação</t>
  </si>
  <si>
    <t>Priorizar protocolo no Funbio</t>
  </si>
  <si>
    <t>Diagnóstico foi elaborado a partir de dados secundários e de pesquisas relacionadas ao meio biótico e socioeconômico realizadas entre os anos de 2009 a 2012</t>
  </si>
  <si>
    <t>A informação passada pelo gestor não é conclusiva e a UC encontra-se no cenário 2 desde 2014. Verificar com o OG as expectativas e prazos de avançar na meta</t>
  </si>
  <si>
    <t>Infraestrutura e equipamentos para as atividades de administração e proteção</t>
  </si>
  <si>
    <t>A informação passada pelo gestor não é conclusiva e a UC encontra-se no cenário 3 desde 2012. Verificar junto ao OG o que resta para alcançar o cenário 4 no mínimo</t>
  </si>
  <si>
    <t>OG / UCP / Funbio</t>
  </si>
  <si>
    <t>Formação de Conselho</t>
  </si>
  <si>
    <t>Era previsto proceder à reunião de criação do Conselho Consultivo entre março-junho/2020, contudo, o processo está sendo prejudicado pela pandemia (Covid-19).</t>
  </si>
  <si>
    <t>conforme exposto acima, este é um exemplo de como a pandemia interferiu no alcance das metas. Acompanhar provável alcance da meta, que poderá ocorrer em 2021. Funbio aprovar protocolo de autônomo.</t>
  </si>
  <si>
    <t>2021.0111.00038-5</t>
  </si>
  <si>
    <t>Aguardando Aprovação</t>
  </si>
  <si>
    <t>TC e CCDRU</t>
  </si>
  <si>
    <t>A principal situação de conflito é dada pela existência de uma comunidade junto à fronteira internacional, cuja permanência foi ratificada no Plano de Manejo da UC. Foi realizado recadastramento da ocupação na comunidade de Vila Brasil e Ilha Bela no início de 2019 para buscar outras alternativas na gestão do conflito instituído. Diante da falta de avanços nessa pasta, a equipe gestora buscou uma mudança de estratégia, buscando uma mudança do nível das instâncias envolvidas, através da articulação com a COGCOT/CGSAM/DISAT/ICMBIO-Sede, que passou a ser o articulador político-institucional na citada questão na formulação e aplicação de acordo de gestão, com a chancela do Ministério Público Federal e no âmbito do cumprimento de decisão judicial relativa à questão proferida em novembro de 2017</t>
  </si>
  <si>
    <t>é preciso verificar junto ao OG em que status se encontra o processo, qual o prazo de finalização e se o ARPA pode apoiar em alguma atividade</t>
  </si>
  <si>
    <t>Os principais pontos de acesso à UC estão sinalizados, porém com o passar dos anos as placas estão se deteriorando, e faltam alguns pontos. Acabamos de receber as novas placas de sinalização demandadas em 2017 pelo processo cérebro 2017.1019.00072-8, estamos aguardando a finalização da reforma de nossa embarcação para então executar a instalação das placas dos acessos restantes</t>
  </si>
  <si>
    <t>Funbio deverá priorizar protocolo de embarcação que favorecerá alcance da meta.</t>
  </si>
  <si>
    <t>2020.0113.00009-1</t>
  </si>
  <si>
    <t>atraso no Plano de Consolidação. Sem valor planejado para demarcação</t>
  </si>
  <si>
    <t>Embora o memorial descritivo da UC não represente adequadamente seus limites, há uma interpretação do ICMBio que a gestão considera correta e que é amplamente divulgada</t>
  </si>
  <si>
    <t>A informação passada pelo gestor não é conclusiva e a UC encontra-se no cenário 1 desde o início da aplicação da FAUC. No entanto, a atividade não foi prioritária em 20/21 e, portanto, os recursos previstos para demarcação foram retirados. A situação da UC, em que boa parte dos seus limites não são secos, também impediria a demarcação plena</t>
  </si>
  <si>
    <t>O Parque integra o Programa de Monitoramento da Biodiversidade - componente florestal e realiza o Censo Neotropical de Aves Aquáticas - CNAA, além disso, possui recurso alocado no POA do ARPA para atender a eventuais demandas de pesquisas prioritárias para a gestão</t>
  </si>
  <si>
    <t>A informação passada pelo gestor não é conclusiva e a UC encontra-se no cenário 3 desde o início da avaliação. Verificar junto ao OG o que resta para alcançar o cenário 5</t>
  </si>
  <si>
    <t>2019.0225.00051-3</t>
  </si>
  <si>
    <t>Em ajuste</t>
  </si>
  <si>
    <t>Foram instaladas placas em locais estratégicos no Rio Negro, no rio Jaú e no Rio Carabinani. Em 2019 foi realizada uma expedição de campo para levantamento das necessidades de manutenção das placas. Está prevista a compra de novas placas no PO 2020-2021</t>
  </si>
  <si>
    <t>Protocolos foram realizados em 2020 e já pagos. Acompanhar avanço da meta em 2021.</t>
  </si>
  <si>
    <t>As placas de sinalização, os funcionários no escritório e nas bases I e II, assim como a disponibilização de shapes e mapas pelo ICMBio divulgam os limites da UC para os usuários</t>
  </si>
  <si>
    <t>A informação passada pelo gestor não é conclusiva e a UC encontra-se no cenário 3 desde 2017. verificar junto ao OG a expectativa para o início do processo</t>
  </si>
  <si>
    <t>Na revisão do plano de manejo foi identificada a necessidade de pesquisar os conflitos da população residente na Unidade com espécies da fauna, nas suas atividades de produção, pesca ou no monitoramento da biodiversidade. Desta forma, foi estabelecida uma parceria com o CEPAM e o CNPT e escrevemos um projeto para fazer um diagnóstico destes conflitos. Já foram realizadas três expedições, gerando resultados para a pesquisa</t>
  </si>
  <si>
    <t>A UC retrocedeu ao cenário 3. Verificar junto ao OG o que resta para alcançar o cenário 5</t>
  </si>
  <si>
    <t>A AT PEQ incluiu o PARNA no planejamento com direcionamento para realização de expedições de pesquisa ao invés de estabelecimento de protocolos básicos, neste momento inicial, como forma de aproximação com comunidades e melhor compreensão dos objetivos da pesquisa, o que pode facilitar o caminho para impulsionar pesquisas futuras</t>
  </si>
  <si>
    <t>Funbio deverá priorizar protocolo</t>
  </si>
  <si>
    <t>2018.0726.00023-3</t>
  </si>
  <si>
    <t>Os pontos estratégicos de acesso ao PNV estão sinalizados. A sinalização fluvial de limites da UC foi revitalizada em 2017 no rio Branco e rio Anauá, mas a retirada de recursos específicos para esta atividade tende a prejudicar este avanço. A AT PRO tem indicado pontos a serem recuperados, mas não há insumos específicos para a reposição de sinalização. Para o ano de 2020 temos o POA de Ordenamento Territorial que possui insumos específicos para sinalização, podendo suprir algumas lacunas, complementando a sinalização já existente e fazendo o reparo de algumas placas em locais estratégicos</t>
  </si>
  <si>
    <t>Observar possível avanço da meta em 2021. Esse é um caso em que a modelagem não atende à manutenção contínua das placas de sinalização</t>
  </si>
  <si>
    <t>2018.0722.00007-7</t>
  </si>
  <si>
    <t>Houve indicação de implantação de marcos geodésicos e parte dos limites, mas todo o processo está ligado à transferência de terras da União para o Estado de Roraima, o que transcende a esfera de gerenciamento local. Além deste problema, a indefinição sobre ampliação da unidade causa prejuízos na gestão, alimenta conflitos com entorno e frustração de expectativas. Parte das estruturas estão em terras públicas fora dos limites legais previstos no decreto de criação, bem como parte dos atrativos estão hoje fora dos limites legais, em terras da União, mas que exigem este esforço de regularização, conforme houve meios e oportunidades</t>
  </si>
  <si>
    <t>: A inconclusão no processo de ampliação do Parque impede que se avance nessa meta. É preciso mostrar a o ICMBio e MMA o problema e verificar como ele pode ser encaminhado. É necessário priorizar esse processo, pois está atrelado a metas de criação também</t>
  </si>
  <si>
    <t>O memorial descritivo da unidade é consistente e não oferece margem para conflitos fundiários ou sobreposição com outras áreas protegidas. Favorece essa situação o fato de que a maior parcela dos limites da unidade é formada por rios facilmente identificáveis. Os principais pontos de acesso são sinalizados por placas, porém há a necessidade de demarcar alguns limites secos, o que ainda não foi iniciado</t>
  </si>
  <si>
    <t>A informação passada pelo gestor não é conclusiva e a UC encontra-se no cenário 3 desde o início da avaliação da FAUC. No entanto, a atividade não foi prioritária em 20/21 e, portanto, os recursos previstos para demarcação foram retirados visto que há outros desafios de gestão prioritários</t>
  </si>
  <si>
    <t>A gestão da unidade tem dificuldade para apurar/reagir a denúncias em certas regiões, especialmente no Oiapoque. Atividades de proteção, como campanhas de fiscalização são realizadas com auxílio de instituição parceira (Polícias Militar e Civil e, ocasionalmente, o Exército Brasileiro) e se concentram prioritariamente no setor Sudeste da UC, mas ainda estão aquém da demanda ou do nível que possa ser considerado satisfatório. Busca-se maximizar a eficiência das ações através da integração das demandas das unidades que compõem o NGI Amapá Central (PNMT e FLONA do Amapá)</t>
  </si>
  <si>
    <t>a UC encontra-se no cenário 3 desde 2015, quando retrocedeu devido à falta de equipe. Verificar junto ao OG o que resta para alcançar o cenário 4, uma vez que, como NGI Amapá, espera-se suporte de equipe maior</t>
  </si>
  <si>
    <t>A UC desenvolve diferentes pesquisas de interesse direto ao manejo da unidade e apoio à tomada de decisões, como o monitoramento participativo da biodiversidade. Ainda apoia o projeto Quelônios do Oiapoque, de cunho conservacionista e educativo. Além disso, procura atender a demandas externas de autorização de pesquisa, que são das mais diferentes naturezas, buscando seguir a filosofia fomentar a geração de conhecimento através da pesquisa, mesmo que esta não seja de interesse direto à UC</t>
  </si>
  <si>
    <t>A informação passada pelo gestor não é conclusiva e a UC encontra-se no cenário 3 desde o início da avaliação. Verificar junto ao OG o que resta para alcançar o cenário 5, uma vez que há diversas atividades de pesquisa ocorrendo na UC</t>
  </si>
  <si>
    <t>retrocesso de cenário</t>
  </si>
  <si>
    <t>O Conselho Gestor ficou sem reuniões nos anos de 2017 e 2018, tendo sido retomado em 2019, sendo necessário novo processo de capacitação e a retomada da regularidade regimentar das reuniões</t>
  </si>
  <si>
    <t>Acompanhar possível alcance da meta em 2021 com o novo conselho estabelecido</t>
  </si>
  <si>
    <t>Em razão de uma Ação Civil Pública que impede a gestão de realizar termo de compromisso junto as comunidades residentes na Rebio</t>
  </si>
  <si>
    <t>a UC está impossibilitada de avançar nesse cenário. Considerar que ela poderá consolidar sem, no entanto, alcançar essa meta</t>
  </si>
  <si>
    <t>Alguns dos principais pontos de acesso se encontram sinalizados, restando colocar as placas nas demais áreas identificadas para sinalização</t>
  </si>
  <si>
    <t>Não houve recursos aportados para 20/21. Verificar planejamento junto ao OG</t>
  </si>
  <si>
    <t>O memorial descritivo da UC necessita passar por uma revisão, pois, apresenta algumas discrepâncias nos dados cartográficos informados</t>
  </si>
  <si>
    <t>A informação passada pelo gestor não é conclusiva e a UC encontra-se no cenário 3 desde 2014. No entanto, a atividade não foi prioritária em 20/21 e, portanto, os recursos previstos para demarcação foram retirados visto que há outros desafios de gestão prioritários</t>
  </si>
  <si>
    <t>atraso no Plano de Consolidação. Baixa Execução</t>
  </si>
  <si>
    <t>Foi realizado em 2017 o diagnostico socioeconômico das comunidades residentes na Rebio e esse ano será feita a contratação de consultoria para prosseguir com o trabalho de levantamento da situação fundiária da UC</t>
  </si>
  <si>
    <t>Acompanhar a contratação para levantamento fundiário e dar prioridade, sobretudo porque é uma área de alta pressão de desmatamento</t>
  </si>
  <si>
    <t>Temos em andamento algumas pesquisas específicas para espécies ameaçadas de extinção e endêmicas, mas ainda é necessário incorporar melhor os resultados nas ações de gestão</t>
  </si>
  <si>
    <t>Funbio deverá priorizar protocolo que contrubiu para as pesquisas da UC.</t>
  </si>
  <si>
    <t>2020.1001.00015-2</t>
  </si>
  <si>
    <t>No POA 2014-2015 não havia recurso suficiente para fazer 100% da demarcação. Logo, em contato com a Coordenação de Regularização Fundiária/ICMBio, está informou que não era possível fazer apenas a demarcação parcial da UC. Sendo indicado realizar a demarcação total. No POA 2016-2017 a UC não recebeu recursos para demarcação. No POA 2018/2019 a UC recebeu os recursos para realização da demarcação total e estava na fase de elaboração do TDR para contratação de empresa especializada. Contudo no dia 25/04/2019, em reunião com a Coordenação de Regularização Fundiária CGTER/DCOL/ICMBio, foi informado que a REBIO Jaru não é passível de Demarcação do seu Perímetro devido a sobreposição com a Terra indígena Igarapé Lourdes na sua porção sul. Sendo impossível legalmente realizar tal demarcação sobre outra área já demarcada de TI</t>
  </si>
  <si>
    <t>Verificar possibilidade de os colegiados do Programa ARPA considerarem a consolidação da UC excluindo essa particularidade</t>
  </si>
  <si>
    <t>As placas necessárias para a sinalização estratégica foram adquiridas. No entanto, não foram entregues conforme especificado. Para a instalação dependemos que algumas falhas sejam sanadas, como, por exemplo, o madeiramento necessário</t>
  </si>
  <si>
    <t>Verificar como o Funbio pode agilizar a resolução do problema</t>
  </si>
  <si>
    <t>2020.0122.00048-1</t>
  </si>
  <si>
    <t>A Reserva Biológica do Lago Piratuba foi demarcada integralmente em campo em 2009. Entretanto, em razão de várias inconsistências técnicas, o trabalho realizado em parceria com o Governo do Estado do Amapá não foi validado pelo Instituto Chico Mendes. Considerando ainda a colmatação recente do estuário do rio Araguari (limite sul da unidade de conservação), a demarcação deverá ser refeita</t>
  </si>
  <si>
    <t>Verificar se, com os recursos disponíveis, há protocolos para demarcação e, se sim, priorizá-los. Se não houver, verificar junto ao OG a expectativa para o início do processo</t>
  </si>
  <si>
    <t>OG / UCP/ Funbio</t>
  </si>
  <si>
    <t>Os limites são divulgados em reuniões públicas</t>
  </si>
  <si>
    <t>A informação passada pelo gestor não é conclusiva. Verificar junto ao OG a expectativa para o início do processo</t>
  </si>
  <si>
    <t>As atividades de proteção são realizadas utilizando os Planos de Fiscalização Anuais (PLANAFS), que realiza o planejamento das ações de fiscalização ao longo do ano</t>
  </si>
  <si>
    <t>A UC apoia pesquisas prioritárias e realiza o monitoramento da biodiversidade, conforme protocolo básico</t>
  </si>
  <si>
    <t>A informação passada pelo gestor não é conclusiva. Verificar junto ao OG o que resta para alcançar o cenário 5. Priorizar protocolo relacionado pelo funbio.</t>
  </si>
  <si>
    <t>2020.1127.00008-9</t>
  </si>
  <si>
    <t>: Limites da UC amplamente divulgados para os principais usuários</t>
  </si>
  <si>
    <t>A informação passada pelo gestor não é conclusiva. A UC encontra-se no cenário 3 desde 2011. Logo, verificar junto ao OG.</t>
  </si>
  <si>
    <t>Há sinalização ao longo de todos os acessos à UC. Entretanto, com a menor disponibilidade de recursos devido à não execução dos recursos do Termo de Compromisso, a manutenção está defasada. A REBIO Uatumã tem uma situação peculiar: o acesso se dá exclusivamente pelo reservatório da UHE Balbina e antes dos limites da UC, há uma zona interditada para pesca (IN MMA 12/2005). Assim, a sinalização ocorre ao longo do antigo leito, não exatamente no limite da REBIO</t>
  </si>
  <si>
    <t>Observar possível avanço da meta em 2021. Esse pode ser um caso em que a modelagem não atende à manutenção contínua das placas de sinalização, já que a UC executou 100% dos seus recursos sobretudo por ser pouco mais de R$ 6 mil. Priorizar eventuais protocolos.</t>
  </si>
  <si>
    <t>Os limites da UC da zona interditada para pesca pela IN-MMA nº 12/2005 tem ampla divulgação e alguma sinalização remanescente. A divulgação se dá por panfletos de divulgação e orientação, palestras com pescadores e comunitários. Há limites em áreas remotas que não estão sinalizadas ou demarcadas. Há recursos no POA 2020-2021 para a demarcação dos limites da REBIO Uatumã</t>
  </si>
  <si>
    <t>acompanhar e priorizar eventuais protocolos relacionados.</t>
  </si>
  <si>
    <t>A Unidade utiliza os sistemas de monitoramento institucionais disponíveis, como identificação de focos de calor e desmatamento para sua programação de proteção</t>
  </si>
  <si>
    <t>A FAUC não é informativa. Portanto, verificar junto ao OG previsões de reiniciar o monitoramento na Unidade.</t>
  </si>
  <si>
    <t>Todos os beneficiários e usuários da unidade têm conhecimento dos seus limites, através da sinalização da mesma e da divulgação dos seus limites nas comunidades e municípios que ela abrange</t>
  </si>
  <si>
    <t>A informação passada pelo gestor não é conclusiva e a UC encontra-se no cenário 3 desde 2012. Priorizar protocolos no Funbio</t>
  </si>
  <si>
    <t>2019.1002.00096-1</t>
  </si>
  <si>
    <t>A UC possui um escritório na sede administrativa da unidade, fora da área da UC</t>
  </si>
  <si>
    <t>A informação passada pelo gestor não é conclusiva e a UC encontra-se no cenário 2 desde 2016. Priorizar protocolos no Funbio.</t>
  </si>
  <si>
    <t>2019.1230.00002-8</t>
  </si>
  <si>
    <t>atraso no Plano de Consolidação. Retrocesso verificado</t>
  </si>
  <si>
    <t>A gestão da unidade apoia, na medida de sua capacidade, todos os projetos de pesquisa que estejam alinhados com os objetivos da UC</t>
  </si>
  <si>
    <t>Há a limitação de equipe para esta UC. Verificar junto ao OG o que resta a mais para alcançar o cenário 5</t>
  </si>
  <si>
    <t>2018.0108.00027-7</t>
  </si>
  <si>
    <t>O conselho passará por um processo de renovação, a qual o regimento interno será atualizado</t>
  </si>
  <si>
    <t>2020.0109.00082-1</t>
  </si>
  <si>
    <t>Apenas 2 associações, Amoprex e Amopreabe possuem CDRU</t>
  </si>
  <si>
    <t>Essa é uma demanda prioritária</t>
  </si>
  <si>
    <t>A UC está em processo de demarcação que envolve também a sinalização. Portanto, acompanhar a evolução dos trabalhos e de eventuais contratações para priorização em 2021</t>
  </si>
  <si>
    <t>Execução na Fase III é de R$ 159 mil (69%), porém a UC ainda se encontra no cenário 2 do marco de Plano de Manejo</t>
  </si>
  <si>
    <t>A Unidade iniciou a elaboração do seu Plano de Manejo, a consultoria foi contratada no início de 2020, e atualmente encontra-se em fase inicial com a reuniões para elaboração de Matriz de Organização para o Plano de Manejo</t>
  </si>
  <si>
    <t>acompanhar desenvolvimento do documento e da FAUC em 2021 uma vez que a consultoria já foi contratada no início de 2020</t>
  </si>
  <si>
    <t>2017.1228.00104-2
2020.0108.00027-5</t>
  </si>
  <si>
    <t>Em pagamento
Em compras</t>
  </si>
  <si>
    <t>A RESEX recebeu parcialmente o CCDRU das terras estaduais em 2015 e o CCDRU das áreas de domínio do SPU em 2017</t>
  </si>
  <si>
    <t>Os limites são conhecidos pelos usuários, considerando o histórico de implementação da RESEX e sua sinalização. Existe um protocolo em andamento no Sistema cérebro para demarcação da UC</t>
  </si>
  <si>
    <t>Priorizar processo de contratação da demarcação pelo Funbio</t>
  </si>
  <si>
    <t>2019.0718.00023-5</t>
  </si>
  <si>
    <t>Os principais equipamentos para proteção e gestão participativa estão comprados ou são alugados pela UC. Recebem manutenção corretiva, quando necessário. Não há oficinas em Juruá para manutenção rotineira e preventiva</t>
  </si>
  <si>
    <t>verificar junto ao OG alternativas que permitam a manutenção preventiva da UC e, se realmente não for possível, verificar possibilidade de os colegiados do Programa ARPA considerarem a consolidação da UC excluindo essa particularidade</t>
  </si>
  <si>
    <t>2015.0529.00053-0
2020.0117.00088-6</t>
  </si>
  <si>
    <t>Expedições de pesquisa são apoiadas pela RESEX, conforme interesse/demanda espontânea das instituições parceiras, principalmente INPA e Instituto Mamirauá</t>
  </si>
  <si>
    <t>A informação passada pelo gestor não é conclusiva. Verificar junto ao OG o que resta para alcançar o cenário 5</t>
  </si>
  <si>
    <t>2020.0415.00027-2
2020.0416.00034-9
2020.0417.00048-2
2020.0421.00003-3
2020.0421.00004-1</t>
  </si>
  <si>
    <t>Com equipe muito reduzida e com demandas variadas, não tem fiscal na UC no momento as atividades de proteção ficam comprometidas, o principal gargalo para atendimento de ações de proteção é a questão de recursos humanos, a falta de servidores na UC hoje é o maior gargalo que conta somente com um servidor, hoje temos um servidor e um servidor estadual cedido, com as inúmeras demandas de atividades na UC</t>
  </si>
  <si>
    <t>É preciso garantir que a UC se beneficie das equipes dos núcleos de gestão integrada do ICMBio. Verificar com o OG se o NGI Sena Madureira permitirá maior ação da UC nesse marco</t>
  </si>
  <si>
    <t>Incluída no programa ARPA</t>
  </si>
  <si>
    <t>verificar se há contratações previstas e demandar ao Funbio que a priorize, caso necessário. Se não houver, demandar ao OG previsões para solicitações</t>
  </si>
  <si>
    <t>2018.0206.00052-2
2020.0203.00037-6</t>
  </si>
  <si>
    <t>A UC conta com placas antigas, sendo necessário aquisição de novas placas</t>
  </si>
  <si>
    <t>A informação passada pelo gestor não é conclusiva e a UC encontra-se no cenário 3 desde 2016. Verificar planejamento junto ao OG</t>
  </si>
  <si>
    <t>Sempre há ações de rotina e monitoramento</t>
  </si>
  <si>
    <t>A informação passada pelo gestor não é conclusiva e a UC encontra-se no cenário 3 desde 2015. Verificar junto ao OG o que resta para alcançar o cenário 4</t>
  </si>
  <si>
    <t>Não há muita pesquisa na UC. Se existem, não são informadas ao órgão e equipe gestora da UC</t>
  </si>
  <si>
    <t>A informação passada pelo gestor não é conclusiva e a UC encontra-se no cenário 1/2 desde o início da avaliação. Verificar junto ao OG o que resta para alcançar o cenário 5</t>
  </si>
  <si>
    <t>A UC não tem plano de manejo formalizado, no entanto, este ano está previsto o início do planejamento para definição e elaboração das diretrizes para discussões do plano de manejo da unidade</t>
  </si>
  <si>
    <t>é preciso apenas acompanhar a evolução da UC na FAUC 2021 uma vez que foi sinalizado que atividades ocorreriam para dar início ao processo ainda em 2020</t>
  </si>
  <si>
    <t>A UC até o momento, conta com 2 carros, apenas 1 em estado de péssima condição, com tendência a substituição imediata, devido o perigo que as viaturas proporcionam aos gestores durante os trabalhos de rotina</t>
  </si>
  <si>
    <t>2018.0928.00025-0
2018.0928.00026-9
2018.0928.00030-7
2019.0109.00036-7
2020.0128.00061-0</t>
  </si>
  <si>
    <t>O conselho está desmobilizado</t>
  </si>
  <si>
    <t>não há informações adicionais sobre o motivo dessa desmobilização. Necessário verificar junto ao OG as previsões de reativação do conselho e prazos</t>
  </si>
  <si>
    <t>Devido à elevada demanda as atividades de fiscalização são feitas baseadas principalmente em denúncias</t>
  </si>
  <si>
    <t>Demandar ao OG previsões para a elaboração do Plano de Proteção</t>
  </si>
  <si>
    <t>Por conta da frequente troca de gestores, e, no passado recente, falta de gestor, a UC deixou de monitorar</t>
  </si>
  <si>
    <t>Com a inserção da UC no NGI Breves, espera-se que este problema seja resolvido. Aguardar evolução na FAUC nos próximos anos</t>
  </si>
  <si>
    <t>Com muita dificuldade realizou-se 1(uma) operações de proteção em julho de 2019 e também outra em fevereiro de 2020. Estando prevista mais 2 (duas), para este ano de 2020. A dificuldade de realizar fiscalização na unidade, não é financeira, mais sim por falta de servidores na região</t>
  </si>
  <si>
    <t>A UC está sinalizada nos principais pontos</t>
  </si>
  <si>
    <t>2018.1227.00008-2</t>
  </si>
  <si>
    <t>Está previsto para o ano de 2021 a realização dessa atividade, juntamente com a regularização fundiária</t>
  </si>
  <si>
    <t>acompanhar a evolução dos trabalhos e de eventuais contratações para priorização em 2021</t>
  </si>
  <si>
    <t>2020.0916.00015-1</t>
  </si>
  <si>
    <t>O levantamento socioeconômico foi concluido em 2014, mas a questão fundiária, embora iniciada, está parada desde 2017, com previsão de retorno em 20/21</t>
  </si>
  <si>
    <t>Aguardar evolução da meta e priorizar eventuais contratações para seu alcance</t>
  </si>
  <si>
    <t>A UC será uma das últimas a aplicar o monitoramento da biodiversidade, conforme planejamento da COMOB, uma vez que a representatividade dela era menor em relação a outros territórios. Desta forma, recursos não foram planejados a ela até o biênio 20/21 e, logo, não se esperam avanços em relação a esse marco. É importante, no entanto, garantir que ela aloque recursos para o próximo biênio de modo a iniciar as atividades de implementação dos protocolos de monitoramento, sendo essa uma atividade e meta obrigatório no âmbito do ARPA</t>
  </si>
  <si>
    <t>Até o momento, não há inconsistências descritas no Memorial Descritivo do Parque, tendo os limites da UC sido alterados pela Lei n° º 13.452, DE 19 DE JUNHO DE 2017</t>
  </si>
  <si>
    <t>A informação passada pelo gestor não é conclusiva e a UC encontra-se no cenário 2 desde 2012. No entanto, a atividade não foi prioritária em 20/21 e, portanto, os recursos previstos para demarcação foram retirados visto que há outros desafios de gestão prioritários</t>
  </si>
  <si>
    <t>Foi realizado Diagnóstico Socioeconômico para elaboração do Plano de Manejo da UC (Processo nº 02121.000221/2017-93). O processo de criação da UC indica que está se localiza em sua maior parte em gleba federal arrecadada, existindo poucos processos de indenização de propriedade abertos na Unidade de Conservação, e nenhum com titulação definitiva da área</t>
  </si>
  <si>
    <t>a UC avançou para o cenário 2 em 2019. Aguardar avanço da meta nos próximos anos</t>
  </si>
  <si>
    <t>2020.0124.00009-8</t>
  </si>
  <si>
    <t>A UC conta com uma sede administrativa em Itaituba/PA</t>
  </si>
  <si>
    <t>A informação passada pelo gestor não é conclusiva e a UC encontra-se no cenário 2 desde 2017. Verificar junto ao OG o que resta para alcançar o cenário 3 no mínimo. Se houver protocolos relacionados, priorizar</t>
  </si>
  <si>
    <t>2019.1231.00136-2
2019.1231.00137-0</t>
  </si>
  <si>
    <t>A UC autoriza realização de pesquisa pelo SISBIO</t>
  </si>
  <si>
    <t>A gestão elaborou minuta de contratação de PJ para elaboração de plano, mas devido à elevada demanda de trabalho não foi possível prosseguir</t>
  </si>
  <si>
    <t>Como a RESEX tem dificuldade na elaboração do PJ, é preciso verificar com o gestor do fundo a possibilidade de dar apoio na sua elaboração com encontros entre esta, gestor e ponto focal. Lembrando que Plano de Manejo é um dos dois marcos restantes para que a UC possa consolidar, sendo de suma importância avançar nesse marco que possivelmente será o último a alcançar a meta. Consta também lembrar a importância de uma equipe suficiente para atuar nos diferentes desafios de gestão</t>
  </si>
  <si>
    <t>2018.0104.00087-6</t>
  </si>
  <si>
    <t>Atualmente, apenas o Prodes é utilizado para fazer o monitoramento</t>
  </si>
  <si>
    <t>A FAUC não é informativa. Portanto, verificar junto ao OG previsões de iniciar o monitoramento na Unidade</t>
  </si>
  <si>
    <t>atraso no Plano de Consolidação. Não possui valores planejados</t>
  </si>
  <si>
    <t>Sem conhecimento de posse das populações tradicionais</t>
  </si>
  <si>
    <t>Todos os acessos foram divulgados para seus usuários</t>
  </si>
  <si>
    <t>A informação passada pelo gestor não é conclusiva e a UC encontra-se no cenário 3 desde 2012. Há protocolo para demarcação e, portanto, priorizá-los</t>
  </si>
  <si>
    <t>2018.1221.00033-1</t>
  </si>
  <si>
    <t>As atividades são realizadas de forma proativa</t>
  </si>
  <si>
    <t>A informação passada pelo gestor não é conclusiva e a UC encontra-se no cenário 3 desde 2013, quando houve retrocesso. Verificar junto ao OG o que resta para alcançar o cenário 4</t>
  </si>
  <si>
    <t>Sim, dando apoio conservação ambiental e socio ambiental</t>
  </si>
  <si>
    <t>retrocesso de cenário. UC está consolidada</t>
  </si>
  <si>
    <t>Nos principais pontos de acesso e áreas de uso das comunidades já foram instaladas placas de sinalização sendo que algumas já estão deterioradas e algumas caíram. As placas novas foram contratadas pelo Funbio mas não apresentaram qualidade compatível, o que foi informado ao Funbio, que contatou a empresa mas e até hoje permanece sem resolução</t>
  </si>
  <si>
    <t>verificar o status das solicitações e demandar ao Funbio que priorize a correção do problema de modo a evitar que a Unidade perca seu status de consolidação em definitivo</t>
  </si>
  <si>
    <t>O Conselho Gestor, após publicação da nova composição de Conselheiros, deverá passar por novo processo de capacitação e aprovação de calendário de reuniões</t>
  </si>
  <si>
    <t>aguarda publicação do novo conselho para dar continuidade a sua implementação. Acompanhar possível alcance da meta em 2021</t>
  </si>
  <si>
    <t>Já estamos com as trilhas de monitoramento do Programa Monitora implantadas. Seria finalizada em maio/2020 a implantação da Cruz de Malta e seria realizada a primeira coleta de dados em julho/2020, entretanto, com a pandemia, teve que ser adiada para 2021</t>
  </si>
  <si>
    <t>atraso no Plano de Consolidação e 0% de execução</t>
  </si>
  <si>
    <t>As placas de sinalização estão em fase de elaboração</t>
  </si>
  <si>
    <t>Acompanhar possível evolução da meta para 2021</t>
  </si>
  <si>
    <t>A UC utiliza informações provenientes de sistemas de monitoramento remoto para aprimorar a gestão da UC e identificou as prioridades para monitoramento in situ</t>
  </si>
  <si>
    <t>A FAUC não é informativa. Portanto, verificar junto ao OG previsões de iniciar o monitoramento na Unidade e priorizar atividade no Funbio</t>
  </si>
  <si>
    <t>2019.0322.00039-5</t>
  </si>
  <si>
    <t>as atividades de proteção/monitoramento são realizadas de forma frequente pela gerência regional da UC</t>
  </si>
  <si>
    <t>porém, ainda não seguem um plano de proteção. verificar se houve solicitações e demandar ao Funbio que priorize tal contratação. Em caso negativo, verificar junto ao OG possibilidades de apoio para realização de TdR e contratação do plano. Uma alternativa mais célere seria a possibilidade de utilizar o conhecimento adquirido do ICMBio para elaboração de Planos de Proteção mais sucintos e efetivos, apoio este que pode ser costurado pela UCP</t>
  </si>
  <si>
    <t>O processo de negociação dos instrumentos legais foi concluído, celebrados termos de cooperação técnica e de cessão, devidamente publicados no Diário oficial do Estado de Mato Grosso.</t>
  </si>
  <si>
    <t>verificar o que falta para alcançar o cenário meta (Instrumentos legais necessários foram assinados com todos os residentes/usuários ou nenhuma atividade foi necessária visando à assinatura dos instrumentos legais (UC sem residentes/usuários)</t>
  </si>
  <si>
    <t>Existe uma sede administrativa para a gestão da UC</t>
  </si>
  <si>
    <t>A informação passada pelo gestor não é conclusiva e a UC encontra-se no cenário 2 desde 2014. Verificar junto ao OG o que resta para alcançar o cenário 3 no mínimo.</t>
  </si>
  <si>
    <t>através dos sistemas de monitoramento existente na Secretaria de Meio Ambiente do Estado de Mato Grosso alguns indicadores são aprimorados para melhor gestão da UC</t>
  </si>
  <si>
    <t>retrocesso de cenário. A UC está consolidada</t>
  </si>
  <si>
    <t>O momento atual tem requerido do órgão gestor ações reativas a fim de delimitar ações de estratégia mais contundente de combate ao desmatamento</t>
  </si>
  <si>
    <t>a UC teve que retroceder diante do cenário atual. Verificar se há algum apoio que possa ser realizado por parte da UCP para que ela volte ao status de consolidação o quanto antes</t>
  </si>
  <si>
    <t>Oficinas visando a elaboração de uma proposta de Termo de Compromisso entre Secretaria do Meio Ambiente do Estado do Acre (SEMA-AC) e os moradores foram iniciadas</t>
  </si>
  <si>
    <t>idem PE do Sucunduri</t>
  </si>
  <si>
    <t>: é realizado levantamento das pressões e ameaças na UC com atuação de órgãos competentes da região para a averiguação dos ilícitos e através de recebimento de denúncias de moradores</t>
  </si>
  <si>
    <t>as atividades de fiscalização e monitoramento de pressões e ameaças, são feitos de forma reativas, por denúncias de ilícitos ambientais, bem como é realizado levantamento sistemático do panorama da UC para melhor eficácia no combate aos ilícitos existentes</t>
  </si>
  <si>
    <t>todos os limites da UC são conhecidos pelos moradores e usuários da UC. Está em processo de contratação via Funbio a consultoria para realizar a demarcação da UC</t>
  </si>
  <si>
    <t>solicitar priorização no processo de contratação da consultoria</t>
  </si>
  <si>
    <t>2020.0110.00024-4</t>
  </si>
  <si>
    <t>a revisão do socioeconômico foi realizada na revisão do plano de gestão da UC no PO 2018/2019</t>
  </si>
  <si>
    <t>A informação passada pelo gestor não é conclusiva e a UC encontra-se no cenário 2 desde 2014. Verificar com o OG as expectativas e prazos de avançar na meta, uma vez que houve execução até o momento para, pelo menos, realizar a revisão do diagnóstico socioeconômico</t>
  </si>
  <si>
    <t>as atividades de proteção são realizadas e planejadas entre o órgão gestor e os órgãos de fiscalização, tendo apoio até da polícia federal para acabar com as dragas de garimpo ilegal</t>
  </si>
  <si>
    <t>Verificar junto ao OG o que resta para alcançar o cenário meta</t>
  </si>
  <si>
    <t>está sendo realizado a implementação e a coleta de dados do protocolo mínimo da biodiversidade referente aos mamíferos, aves, borboletas e plantas lenhosas, além da implementação do monitoramento de quelônios e pirarucu</t>
  </si>
  <si>
    <t>A informação passada pelo gestor não é conclusiva, referindo-se ao MR de Monitoramento, e a UC encontra-se no cenário 3 desde 2012. Verificar junto ao OG o que resta para alcançar o cenário 5</t>
  </si>
  <si>
    <t>Está em fase de levantamento de informações junto aos cartórios e instituições fundiárias</t>
  </si>
  <si>
    <t>Está em fase de contratação de consultoria para elaboração do plano de proteção da UC</t>
  </si>
  <si>
    <t>A pandemia atrasou o processo de contratação. Priorizar contratações no Funbio</t>
  </si>
  <si>
    <t>A UC realiza atividades de monitoramento da biodiversidade e apoio pesquisas realizadas por instituições parceiras</t>
  </si>
  <si>
    <t>a justificativa da RDS Puranga Conquista, que é similar, porém mais completa que a do Parque é de que “a empresa foi contratada para elaboração do plano de gestão da RDS Puranga Conquista e revisão do PE Rio Negro Setor Sul, porém com a pandemia, essas atividades pela contratada estão suspensa, vai precisar aditivar no contrato [sic]”</t>
  </si>
  <si>
    <t>A pandemia também afetou essa meta, porém há expectativas de que as duas UCs consigam alcançar suas metas para Proteção assim que os trabalhos de consultoria avançarem. Sugere-se que qualquer contratação e aditivo sejam priorizados pelo Funbio para dar celeridade ao processo. Com essa contratação, o PE Rio Negro Setor Sul pode consolidar-se, o que aumenta a importância do processo</t>
  </si>
  <si>
    <t>há um processo de recategorização finalizado, com memorial pronto, validado em consulta pública, com parecer favorável da PGE, a caminho da Casa Civil</t>
  </si>
  <si>
    <t>é preciso aguardar o processo de recategorização da UC para avançar nesse processo. Cabe lembrar que eventuais aumentos previstos na área do Parque poderão auxiliar no alcance da meta de criação de 6 milhões de hectares para a fase III. Portanto, este assunto torna-se de maior importância ainda ao envolver duas metas: a de consolidação e de criação</t>
  </si>
  <si>
    <t>O levantamento socioeconômico foi realizado e necessita de uma atualização, já o levantamento da cadeia de dominialidade não foi iniciado</t>
  </si>
  <si>
    <t>A equipe de gestão do Parque está aguardando a publicação da Lei recategorizando e redelimitando a UC para proceder com a demanda</t>
  </si>
  <si>
    <t>A UC realizou nesses anos pesquisas prioritárias em parcerias com centros de pesquisas, como a exemplo do Mapeamento Arqueológico do Parque Estadual, que era apontado como prioritário pelo Plano de Gestão. e além disso está implementando de forma sistemática o monitoramento de quelônio e o Monitoramento in situ da Biodiversidade em Componentes Florestais</t>
  </si>
  <si>
    <t>Verificar junto ao OG o que resta para alcançar o cenário 5</t>
  </si>
  <si>
    <t>as ações de fiscalização são realizadas com apoio de parceiros locais e do órgão fiscalizador. Recebemos denúncias das comunidades do entorno e é realizado um planejamento anual pelo órgão gestor na atuação da fiscalização em todas as UC inseridas no Mosaico do Apuí</t>
  </si>
  <si>
    <t>Há contratação para a elaboração do plano de proteção para todas as UCs do Mosaico do Apuí. Verificar status e solicitar prioridade pelo Funbio para dar celeridade ao processo. Com essa contratação, as 3 UCs podem consolidar-se, o que aumenta a importância do processo</t>
  </si>
  <si>
    <t>2021.0118.00014-3</t>
  </si>
  <si>
    <t>Ainda não foi concluído o Plano de Proteção da UC, estamos aguardando o FUNBIO contratar consultor para iniciarmos os trabalhos para a elaboração do Plano de Proteção</t>
  </si>
  <si>
    <t>verificar o avanço na contratação e demandar ao Funbio que a priorize. Com essa contratação, a RDS do Juma pode consolidar-se, o que aumenta a importância do processo</t>
  </si>
  <si>
    <t>Não possui direitos da área</t>
  </si>
  <si>
    <t>é preciso verificar junto ao OG em que status se encontra o processo, qual o prazo de finalização e se o ARPA pode apoiar em alguma atividade. Lembrando que tanto a RESEX Rio Iriri quanto a RESEX Rio Xingu são da NGI Terra do Meio, que possuem desafios de gestão anteriores a esse e que deverão ser atacados primeiro. Além disso o território, de proporções semelhantes às de um país europeu, não possui equipe a contento para atacar os diversos desafios de maneira simultânea</t>
  </si>
  <si>
    <t>O levantamento socioeconômico foi concluído</t>
  </si>
  <si>
    <t>A UC realiza ações contra os crimes ambientais</t>
  </si>
  <si>
    <t>A informação passada pelo gestor não é conclusiva e a UC encontra-se no cenário 3 desde 2017, quando houve avanço. Verificar junto ao OG o que resta para alcançar o cenário 4</t>
  </si>
  <si>
    <t>A UC realiza estudos para esta atividade dando melhor indicadores a gestão</t>
  </si>
  <si>
    <t>A informação passada pelo gestor não é conclusiva. Verificar junto ao OG o que resta para alcançar o cenário 5 uma vez que os resultados parecem ser utilizados para a melhoria de gestão</t>
  </si>
  <si>
    <t>A unidade já promoveu as reuniões para formação do conselho e as organizações envolvidas indicaram os seus representantes, porém este ano houve uma pausa devido a pandemia, e não foram concluídos os trabalhos</t>
  </si>
  <si>
    <t>conforme exposto acima, este é um exemplo de como a pandemia interferiu no alcance das metas, porém o processo parece estar encaminhado restando apenas acompanhar provável alcance da meta, que poderá ocorrer em 2021</t>
  </si>
  <si>
    <t>As atividades de fiscalização são realizadas de acordo com a demanda, principalmente por meio de denúncias e também conforme suspeita de irregularidades</t>
  </si>
  <si>
    <t>A informação passada pelo gestor não é conclusiva e a UC encontra-se no cenário 2 desde 2012. Verificar se há contratações no Funbio. Se não houver, e uma vez que esse problema também atinge outras UCs do Mato Grosso, verificar a possibilidade de aplicação de metodologia de plano de proteção federal, com apoio do ICMBio, para alcance de metas</t>
  </si>
  <si>
    <t>A unidade possui equipamentos básicos para as atividades de implementação dos programas de manejo, que recebem manutenção apenas corretiva</t>
  </si>
  <si>
    <t>: A informação passada pelo gestor não é conclusiva e a UC encontra-se no cenário 3 desde 2017, quando houve retrocesso. Verificar se há contratações no Funbio. Se não houver, verificar junto ao OG quais os próximos passo para realizar manutenção preventiva</t>
  </si>
  <si>
    <t>2018.0201.00105-9
2020.0228.00008-6
2020.0228.00012-4</t>
  </si>
  <si>
    <t>OG/ UCP</t>
  </si>
  <si>
    <t>Existe uma instalação para a gestão da UC, que fica na Unidade Descentralizada da SEMA em Alta Floresta/MT</t>
  </si>
  <si>
    <t>A informação passada pelo gestor não é conclusiva e a UC encontra-se no cenário 2 desde 2014. Verificar junto ao OG o que resta para alcançar o cenário 3 no mínimo. Se houver protocolos relacionados, priorizar</t>
  </si>
  <si>
    <t>Através de Termo de Cooperação Técnica com a Universidade Federal de Mato Grosso (UFMT) são realizadas pesquisas com grupos da flora e fauna, extrapolando as pesquisas prioritárias previstas no Plano de Manejo. Além disso, encontra-se em andamento a realização do Monitoramento da Biodiversidade/ARPA</t>
  </si>
  <si>
    <t>a UC encontra-se no cenário 4 desde 2016. Verificar junto ao OG o que resta para alcançar o cenário 5</t>
  </si>
  <si>
    <t>São realizadas ações de monitoramento junto com o órgão responsável pela fiscalização</t>
  </si>
  <si>
    <t>verificar o avanço na contratação e demandar ao Funbio que a priorize, caso necessário</t>
  </si>
  <si>
    <t>O processo de criação do Conselho Consultivo foi instruído e encaminhado para a Gerência Regional Norte, a fim de análise e publicação da portaria</t>
  </si>
  <si>
    <t>acompanhar provável alcance da meta, que poderá ocorrer ainda em 2020</t>
  </si>
  <si>
    <t>Houve previsão orçamentária para sinalização no POA de 2020/2021 e a ação será planejada</t>
  </si>
  <si>
    <t>Não há mais detalhes sobre o tema. Sugere-se verificar se há solicitações no cérebro e, do contrário, realizar contato com o PF para verificar projeções dos trabalhos e prazos</t>
  </si>
  <si>
    <t>Não há recursos alocados para a elaboração do Plano de Manejo no âmbito da Fase III</t>
  </si>
  <si>
    <t>A Unidade não tem previsão de elaboração de seu Plano de Manejo, uma vez que aguarda publicação pela sede do ICMBio desde o final de 2019 da Portaria de criação do seu Conselho Deliberativo</t>
  </si>
  <si>
    <t>a UC, criada em 2014, ainda precisa de outros instrumentos de gestão anteriores ao Plano de Manejo que é o caso do conselho gestor. Sendo assim, não foram planejados recursos de elaboração de Plano de Manejo para o biênio 20/21. É preciso verificar como UCP poderá apoiar o OG e a UC para acelerar esse processo de modo que a Unidade possa ter recursos de elaboração do Plano de Manejo no biênio 2022/2023</t>
  </si>
  <si>
    <t>Todas as atividades e etapas para formação do Conselho Deliberativo da Resex Marinha Mocapajuba foram concluídas pela equipe gestora da unidade no final de 2019, contudo, até o presente momento aguarda publicação de Portaria de Criação pela Sede do ICMBio</t>
  </si>
  <si>
    <t>o processo aguarda deliberação do OG. As instâncias do programa deverão dar apoio para a conclusão dessa meta, pois dela depende uma próxima meta que é a elaboração e aprovação do Plano de Manejo da Unidade</t>
  </si>
  <si>
    <t>As atividades de reconhecimento e mapeamento de pontos estratégicos de sinalização foram identificadas em 2019, e a contratação de confecção de placas de sinalização encontra-se em curso pelo POA 2020/2021</t>
  </si>
  <si>
    <t>Aguardar avanço da meta com protocolo pago</t>
  </si>
  <si>
    <t>2020.0909.00029-0</t>
  </si>
  <si>
    <t>pago</t>
  </si>
  <si>
    <t>As atividades de implantação do Monitoramento da biodiversidade do Programa Monitora estavam previstas para iniciar no ano de 2019, contudo, pela ausência do CONDEL (conselho deliberativo) dificultou a execução de sua implantação e execução, além de contar com uma equipe reduzidíssima na unidade</t>
  </si>
  <si>
    <t>Novamente, a importância de se concluir a formação e implementação do Conselho na Unidade para destravar outros marcos. Assim, garantir que a UC irá estabelecer o conselho o quanto antes</t>
  </si>
  <si>
    <t>atraso no Plano de Consolidação e baixa execução</t>
  </si>
  <si>
    <t>A UC possui alguns pontos sinalizados, mas temos recurso nesse POA para adquirir mais placas e terminar a sinalização</t>
  </si>
  <si>
    <t>verificar se houve solicitações e demandar ao Funbio que priorize tal contratação. Aguardar avanço da meta</t>
  </si>
  <si>
    <t>2021.0112.00019-2</t>
  </si>
  <si>
    <t>Aprovado</t>
  </si>
  <si>
    <t>Apenas algumas Placas foram adquiridas pelo Programa ARPA, e foram instaladas em 2019 na unidade, contudo, insuficientes para considerar que a unidade encontra-se sinalizada, necessitando de muito mais recursos e esforços nesse sentido</t>
  </si>
  <si>
    <t>em 20/21 é o primeiro PO que a UC planeja recursos exclusivamente para a obtenção e instalação de placas de sinalização no valor de R$ 22 mil. Os recursos anteriores, que foram utilizados para produzir as placas entregues em 2019, eram compartilhados quando a UC ainda possuía PO em conjunto com outras Unidades do Salgado Paraense. Um outro aspecto a se considerar é que, realizando um breve filtro de todas as solicitações relacionadas à contratação para adquirir placas, há valores variados desde R$ 5,4 mil até R$ 55 mil de acordo com a quantidade de placas e uma média de gasto de R$ 25,7 mil. Se os R$ 22 mil planejados não são suficientes, verificar junto ao PF a possibilidade de remanejamentos para viabilizar a contratação desse serviço para que a UC não atrase mais suas metas. Lembrando que se a UC já possui placas em alguns pontos, a demanda por recursos poderá ser menor. Aguardar avanço da meta com protocolo pago</t>
  </si>
  <si>
    <t>2020.0910.00036-2</t>
  </si>
  <si>
    <t>Pago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</si>
</sst>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2">
    <font>
      <sz val="11"/>
      <color theme="1"/>
      <name val="Calibri"/>
      <family val="2"/>
      <scheme val="minor"/>
    </font>
    <font>
      <sz val="11"/>
      <color theme="1"/>
      <name val="Calibri"/>
      <family val="2"/>
      <scheme val="minor"/>
    </font>
    <font>
      <b/>
      <sz val="11"/>
      <color theme="1"/>
      <name val="Calibri"/>
      <family val="2"/>
      <scheme val="minor"/>
    </font>
    <font>
      <b/>
      <sz val="10"/>
      <color rgb="FF333333"/>
      <name val="Arial"/>
      <family val="2"/>
    </font>
    <font>
      <b/>
      <sz val="11"/>
      <color rgb="FF000000"/>
      <name val="Calibri"/>
      <family val="2"/>
    </font>
    <font>
      <sz val="10"/>
      <color rgb="FF000000"/>
      <name val="Arial"/>
      <family val="2"/>
    </font>
    <font>
      <sz val="10"/>
      <color rgb="FF333333"/>
      <name val="Arial"/>
      <family val="2"/>
    </font>
    <font>
      <sz val="9"/>
      <color theme="1"/>
      <name val="Arial"/>
      <family val="2"/>
    </font>
    <font>
      <sz val="10"/>
      <color theme="1"/>
      <name val="Arial"/>
      <family val="2"/>
    </font>
    <font>
      <sz val="10"/>
      <name val="Arial"/>
      <family val="2"/>
    </font>
    <font>
      <sz val="11"/>
      <color indexed="63"/>
      <name val="Calibri"/>
      <family val="2"/>
      <charset val="1"/>
    </font>
    <font>
      <sz val="11"/>
      <color indexed="8"/>
      <name val="Calibri"/>
      <family val="2"/>
    </font>
    <font>
      <sz val="9"/>
      <color rgb="FF000000"/>
      <name val="Arial"/>
      <family val="2"/>
    </font>
    <font>
      <sz val="10"/>
      <color indexed="63"/>
      <name val="Arial"/>
      <family val="2"/>
    </font>
    <font>
      <b/>
      <sz val="10"/>
      <color theme="1" tint="0.249977111117893"/>
      <name val="Arial"/>
      <family val="2"/>
    </font>
    <font>
      <sz val="11"/>
      <color theme="1" tint="0.249977111117893"/>
      <name val="Calibri"/>
      <family val="2"/>
      <scheme val="minor"/>
    </font>
    <font>
      <sz val="10"/>
      <color theme="1" tint="0.249977111117893"/>
      <name val="Arial"/>
      <family val="2"/>
    </font>
    <font>
      <sz val="10"/>
      <color theme="1" tint="0.249977111117893"/>
      <name val="Calibri"/>
      <family val="2"/>
      <scheme val="minor"/>
    </font>
    <font>
      <sz val="11"/>
      <color rgb="FF9C0006"/>
      <name val="Calibri"/>
      <family val="2"/>
      <scheme val="minor"/>
    </font>
    <font>
      <sz val="11"/>
      <color rgb="FF9C5700"/>
      <name val="Calibri"/>
      <family val="2"/>
      <scheme val="minor"/>
    </font>
    <font>
      <sz val="10"/>
      <color rgb="FFFF0000"/>
      <name val="Arial"/>
      <family val="2"/>
    </font>
    <font>
      <sz val="11"/>
      <color rgb="FFFFFFFF"/>
      <name val="Calibri"/>
      <family val="2"/>
      <scheme val="minor"/>
    </font>
  </fonts>
  <fills count="10">
    <fill>
      <patternFill patternType="none"/>
    </fill>
    <fill>
      <patternFill patternType="gray125"/>
    </fill>
    <fill>
      <patternFill patternType="solid">
        <fgColor rgb="FFF9D438"/>
        <bgColor indexed="64"/>
      </patternFill>
    </fill>
    <fill>
      <patternFill patternType="solid">
        <fgColor rgb="FFFFC000"/>
        <bgColor indexed="64"/>
      </patternFill>
    </fill>
    <fill>
      <patternFill patternType="solid">
        <fgColor rgb="FF63BE7B"/>
        <bgColor indexed="64"/>
      </patternFill>
    </fill>
    <fill>
      <patternFill patternType="solid">
        <fgColor rgb="FFE7E6E6"/>
        <bgColor indexed="64"/>
      </patternFill>
    </fill>
    <fill>
      <patternFill patternType="solid">
        <fgColor rgb="FFDFE283"/>
        <bgColor indexed="64"/>
      </patternFill>
    </fill>
    <fill>
      <patternFill patternType="solid">
        <fgColor rgb="FFC65911"/>
        <bgColor rgb="FF000000"/>
      </patternFill>
    </fill>
    <fill>
      <patternFill patternType="solid">
        <fgColor rgb="FFFFC7CE"/>
        <bgColor rgb="FF000000"/>
      </patternFill>
    </fill>
    <fill>
      <patternFill patternType="solid">
        <fgColor rgb="FFFFEB9C"/>
        <bgColor rgb="FF000000"/>
      </patternFill>
    </fill>
  </fills>
  <borders count="7">
    <border>
      <left/>
      <right/>
      <top/>
      <bottom/>
      <diagonal/>
    </border>
    <border>
      <left/>
      <right/>
      <top/>
      <bottom style="medium">
        <color rgb="FF5DB13E"/>
      </bottom>
      <diagonal/>
    </border>
    <border>
      <left/>
      <right/>
      <top style="thick">
        <color theme="7"/>
      </top>
      <bottom/>
      <diagonal/>
    </border>
    <border>
      <left/>
      <right/>
      <top style="thick">
        <color theme="7"/>
      </top>
      <bottom style="medium">
        <color rgb="FF5DB13E"/>
      </bottom>
      <diagonal/>
    </border>
    <border>
      <left/>
      <right/>
      <top/>
      <bottom style="thick">
        <color theme="7"/>
      </bottom>
      <diagonal/>
    </border>
    <border>
      <left/>
      <right/>
      <top style="medium">
        <color rgb="FF5DB13E"/>
      </top>
      <bottom/>
      <diagonal/>
    </border>
    <border>
      <left/>
      <right/>
      <top style="thin">
        <color rgb="FFA6A6A6"/>
      </top>
      <bottom style="thin">
        <color rgb="FFA6A6A6"/>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10" fillId="0" borderId="0"/>
    <xf numFmtId="0" fontId="1" fillId="0" borderId="0"/>
    <xf numFmtId="0" fontId="1" fillId="0" borderId="0"/>
    <xf numFmtId="0" fontId="11" fillId="0" borderId="0"/>
  </cellStyleXfs>
  <cellXfs count="79">
    <xf numFmtId="0" fontId="0" fillId="0" borderId="0" xfId="0"/>
    <xf numFmtId="0" fontId="3" fillId="2" borderId="0" xfId="0" applyFont="1" applyFill="1" applyAlignment="1">
      <alignment horizontal="center" vertical="center" wrapText="1"/>
    </xf>
    <xf numFmtId="0" fontId="3" fillId="2" borderId="0" xfId="0" applyFont="1" applyFill="1" applyAlignment="1">
      <alignment horizontal="left" vertical="center" textRotation="90" wrapText="1"/>
    </xf>
    <xf numFmtId="0" fontId="4" fillId="3" borderId="0" xfId="0" applyFont="1" applyFill="1" applyAlignment="1">
      <alignment horizontal="center" vertical="center"/>
    </xf>
    <xf numFmtId="0" fontId="4" fillId="3" borderId="0" xfId="0" applyFont="1" applyFill="1" applyAlignment="1">
      <alignment horizontal="center" vertical="center" wrapText="1"/>
    </xf>
    <xf numFmtId="0" fontId="5"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0" fillId="0" borderId="0" xfId="0" applyAlignment="1">
      <alignment horizontal="center" vertical="center"/>
    </xf>
    <xf numFmtId="0" fontId="0" fillId="5" borderId="0" xfId="0" applyFill="1"/>
    <xf numFmtId="9" fontId="4" fillId="6" borderId="0" xfId="0" applyNumberFormat="1" applyFont="1" applyFill="1" applyAlignment="1">
      <alignment horizontal="center" vertical="center" wrapText="1"/>
    </xf>
    <xf numFmtId="43" fontId="7" fillId="0" borderId="1" xfId="1" applyFont="1" applyBorder="1" applyAlignment="1">
      <alignment horizontal="left" vertical="center"/>
    </xf>
    <xf numFmtId="43" fontId="4" fillId="5" borderId="0" xfId="1" applyFont="1" applyFill="1" applyAlignment="1">
      <alignment horizontal="left" vertical="center"/>
    </xf>
    <xf numFmtId="9" fontId="4" fillId="4" borderId="0" xfId="0" applyNumberFormat="1" applyFont="1" applyFill="1" applyAlignment="1">
      <alignment horizontal="center" vertical="center" wrapText="1"/>
    </xf>
    <xf numFmtId="0" fontId="5" fillId="0" borderId="0" xfId="0" applyFont="1" applyBorder="1" applyAlignment="1">
      <alignment horizontal="center" vertical="center"/>
    </xf>
    <xf numFmtId="0" fontId="6" fillId="0" borderId="0" xfId="0" applyFont="1" applyBorder="1" applyAlignment="1">
      <alignment horizontal="center" vertical="center" wrapText="1"/>
    </xf>
    <xf numFmtId="0" fontId="6" fillId="0" borderId="0" xfId="0" applyFont="1" applyBorder="1" applyAlignment="1">
      <alignment horizontal="left" vertical="center" wrapText="1"/>
    </xf>
    <xf numFmtId="43" fontId="7" fillId="0" borderId="0" xfId="1" applyFont="1" applyBorder="1" applyAlignment="1">
      <alignment horizontal="left" vertical="center"/>
    </xf>
    <xf numFmtId="0" fontId="5" fillId="0" borderId="3" xfId="0" applyFont="1" applyBorder="1" applyAlignment="1">
      <alignment horizontal="center" vertical="center"/>
    </xf>
    <xf numFmtId="0" fontId="6" fillId="0" borderId="3" xfId="0" applyFont="1" applyBorder="1" applyAlignment="1">
      <alignment horizontal="center" vertical="center" wrapText="1"/>
    </xf>
    <xf numFmtId="0" fontId="6" fillId="0" borderId="3" xfId="0" applyFont="1" applyBorder="1" applyAlignment="1">
      <alignment horizontal="left" vertical="center" wrapText="1"/>
    </xf>
    <xf numFmtId="43" fontId="7" fillId="0" borderId="3" xfId="1" applyFont="1" applyBorder="1" applyAlignment="1">
      <alignment horizontal="left" vertical="center"/>
    </xf>
    <xf numFmtId="9" fontId="4" fillId="4" borderId="2" xfId="0" applyNumberFormat="1" applyFont="1" applyFill="1" applyBorder="1" applyAlignment="1">
      <alignment horizontal="center" vertical="center" wrapText="1"/>
    </xf>
    <xf numFmtId="0" fontId="2" fillId="5" borderId="0" xfId="0" applyFont="1" applyFill="1" applyAlignment="1">
      <alignment horizontal="center" vertical="center"/>
    </xf>
    <xf numFmtId="9" fontId="4" fillId="4" borderId="0" xfId="0" applyNumberFormat="1" applyFont="1" applyFill="1" applyBorder="1" applyAlignment="1">
      <alignment horizontal="center" vertical="center" wrapText="1"/>
    </xf>
    <xf numFmtId="0" fontId="0" fillId="5" borderId="0" xfId="0" applyFill="1" applyBorder="1"/>
    <xf numFmtId="0" fontId="2" fillId="5" borderId="0" xfId="0" applyFont="1" applyFill="1" applyBorder="1" applyAlignment="1">
      <alignment horizontal="center" vertical="center"/>
    </xf>
    <xf numFmtId="43" fontId="4" fillId="5" borderId="0" xfId="1" applyFont="1" applyFill="1" applyBorder="1" applyAlignment="1">
      <alignment horizontal="left"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3" xfId="0" applyFont="1" applyBorder="1" applyAlignment="1">
      <alignment horizontal="center" vertical="center"/>
    </xf>
    <xf numFmtId="0" fontId="9" fillId="0" borderId="3" xfId="0" applyFont="1" applyBorder="1" applyAlignment="1">
      <alignment horizontal="center" vertical="center" wrapText="1"/>
    </xf>
    <xf numFmtId="0" fontId="9" fillId="0" borderId="3" xfId="0" applyFont="1" applyBorder="1" applyAlignment="1">
      <alignment horizontal="left" vertical="center" wrapText="1"/>
    </xf>
    <xf numFmtId="9" fontId="6" fillId="0" borderId="1" xfId="2" applyFont="1" applyBorder="1" applyAlignment="1">
      <alignment horizontal="center" vertical="center" wrapText="1"/>
    </xf>
    <xf numFmtId="9" fontId="6" fillId="0" borderId="3" xfId="2" applyFont="1" applyBorder="1" applyAlignment="1">
      <alignment horizontal="center" vertical="center" wrapText="1"/>
    </xf>
    <xf numFmtId="9" fontId="6" fillId="0" borderId="0" xfId="2" applyFont="1" applyBorder="1" applyAlignment="1">
      <alignment horizontal="center" vertical="center" wrapText="1"/>
    </xf>
    <xf numFmtId="0" fontId="8" fillId="0" borderId="0" xfId="0" applyFont="1" applyBorder="1" applyAlignment="1">
      <alignment horizontal="left" vertical="center" wrapText="1"/>
    </xf>
    <xf numFmtId="0" fontId="5"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43" fontId="7" fillId="0" borderId="0" xfId="1" applyFont="1" applyFill="1" applyBorder="1" applyAlignment="1">
      <alignment horizontal="left" vertical="center"/>
    </xf>
    <xf numFmtId="9" fontId="4" fillId="0" borderId="0" xfId="0" applyNumberFormat="1" applyFont="1" applyFill="1" applyAlignment="1">
      <alignment horizontal="center" vertical="center" wrapText="1"/>
    </xf>
    <xf numFmtId="0" fontId="0" fillId="0" borderId="0" xfId="0" applyFill="1"/>
    <xf numFmtId="0" fontId="5" fillId="0" borderId="4" xfId="0" applyFont="1" applyBorder="1" applyAlignment="1">
      <alignment horizontal="center" vertical="center"/>
    </xf>
    <xf numFmtId="0" fontId="6" fillId="0" borderId="4" xfId="0" applyFont="1" applyBorder="1" applyAlignment="1">
      <alignment horizontal="center" vertical="center" wrapText="1"/>
    </xf>
    <xf numFmtId="0" fontId="6" fillId="0" borderId="4" xfId="0" applyFont="1" applyBorder="1" applyAlignment="1">
      <alignment horizontal="left" vertical="center" wrapText="1"/>
    </xf>
    <xf numFmtId="43" fontId="7" fillId="0" borderId="4" xfId="1" applyFont="1" applyBorder="1" applyAlignment="1">
      <alignment horizontal="left" vertical="center"/>
    </xf>
    <xf numFmtId="4" fontId="12" fillId="0" borderId="1" xfId="0" applyNumberFormat="1" applyFont="1" applyBorder="1" applyAlignment="1">
      <alignment horizontal="right" vertical="center"/>
    </xf>
    <xf numFmtId="0" fontId="9" fillId="0" borderId="5" xfId="0" applyFont="1" applyBorder="1" applyAlignment="1">
      <alignment horizontal="center" vertical="center"/>
    </xf>
    <xf numFmtId="0" fontId="9" fillId="0" borderId="5" xfId="0" applyFont="1" applyBorder="1" applyAlignment="1">
      <alignment horizontal="center" vertical="center" wrapText="1"/>
    </xf>
    <xf numFmtId="0" fontId="9" fillId="0" borderId="5" xfId="0" applyFont="1" applyBorder="1" applyAlignment="1">
      <alignment horizontal="left" vertical="center" wrapText="1"/>
    </xf>
    <xf numFmtId="0" fontId="6" fillId="0" borderId="5" xfId="0" applyFont="1" applyBorder="1" applyAlignment="1">
      <alignment horizontal="center" vertical="center" wrapText="1"/>
    </xf>
    <xf numFmtId="43" fontId="7" fillId="0" borderId="5" xfId="1" applyFont="1" applyBorder="1" applyAlignment="1">
      <alignment horizontal="left" vertical="center"/>
    </xf>
    <xf numFmtId="0" fontId="9" fillId="0" borderId="0" xfId="0" applyFont="1" applyBorder="1" applyAlignment="1">
      <alignment horizontal="center" vertical="center"/>
    </xf>
    <xf numFmtId="0" fontId="9" fillId="0" borderId="0" xfId="0" applyFont="1" applyBorder="1" applyAlignment="1">
      <alignment horizontal="center" vertical="center" wrapText="1"/>
    </xf>
    <xf numFmtId="0" fontId="9" fillId="0" borderId="0" xfId="0" applyFont="1" applyBorder="1" applyAlignment="1">
      <alignment horizontal="left" vertical="center" wrapText="1"/>
    </xf>
    <xf numFmtId="0" fontId="0" fillId="0" borderId="0" xfId="0" applyFill="1" applyBorder="1"/>
    <xf numFmtId="0" fontId="13" fillId="0" borderId="0" xfId="0" applyFont="1" applyFill="1" applyBorder="1" applyAlignment="1">
      <alignment horizontal="center" vertical="center" wrapText="1"/>
    </xf>
    <xf numFmtId="0" fontId="8" fillId="0" borderId="0" xfId="4" applyFont="1" applyFill="1" applyBorder="1" applyAlignment="1">
      <alignment horizontal="center" vertical="center" wrapText="1"/>
    </xf>
    <xf numFmtId="0" fontId="14" fillId="2" borderId="0" xfId="0" applyFont="1" applyFill="1" applyAlignment="1">
      <alignment horizontal="center" vertical="center" wrapText="1"/>
    </xf>
    <xf numFmtId="0" fontId="14" fillId="2" borderId="0" xfId="0" applyFont="1" applyFill="1" applyAlignment="1">
      <alignment horizontal="center" vertical="center" textRotation="90" wrapText="1"/>
    </xf>
    <xf numFmtId="0" fontId="14" fillId="2" borderId="0" xfId="0" applyFont="1" applyFill="1" applyAlignment="1">
      <alignment horizontal="center" textRotation="90" wrapText="1"/>
    </xf>
    <xf numFmtId="0" fontId="15" fillId="0" borderId="0" xfId="0" applyFont="1"/>
    <xf numFmtId="0" fontId="16" fillId="0" borderId="1" xfId="0" applyFont="1" applyBorder="1" applyAlignment="1">
      <alignment horizontal="center" vertical="center"/>
    </xf>
    <xf numFmtId="0" fontId="16"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0" borderId="1" xfId="0" applyFont="1" applyBorder="1" applyAlignment="1">
      <alignment horizontal="justify" vertical="center" wrapText="1"/>
    </xf>
    <xf numFmtId="0" fontId="15" fillId="0" borderId="0" xfId="0" applyFont="1" applyAlignment="1">
      <alignment horizontal="center"/>
    </xf>
    <xf numFmtId="0" fontId="8" fillId="0" borderId="3" xfId="0" applyFont="1" applyBorder="1" applyAlignment="1">
      <alignment horizontal="left" vertical="center" wrapText="1"/>
    </xf>
    <xf numFmtId="0" fontId="5" fillId="0" borderId="0" xfId="0" applyFont="1" applyBorder="1" applyAlignment="1">
      <alignment horizontal="left" vertical="center" wrapText="1"/>
    </xf>
    <xf numFmtId="0" fontId="20" fillId="0" borderId="1" xfId="0" applyFont="1" applyBorder="1" applyAlignment="1">
      <alignment horizontal="center" vertical="center" wrapText="1"/>
    </xf>
    <xf numFmtId="0" fontId="21" fillId="7" borderId="6" xfId="0" applyFont="1" applyFill="1" applyBorder="1" applyAlignment="1">
      <alignment horizontal="center" vertical="center" wrapText="1"/>
    </xf>
    <xf numFmtId="0" fontId="13" fillId="0" borderId="0" xfId="0" applyFont="1" applyAlignment="1">
      <alignment horizontal="center" vertical="center"/>
    </xf>
    <xf numFmtId="0" fontId="17" fillId="0" borderId="0" xfId="0" applyFont="1" applyAlignment="1">
      <alignment horizontal="left"/>
    </xf>
    <xf numFmtId="0" fontId="18" fillId="8" borderId="6" xfId="0" applyFont="1" applyFill="1" applyBorder="1" applyAlignment="1">
      <alignment horizontal="center" vertical="center" wrapText="1"/>
    </xf>
    <xf numFmtId="0" fontId="19" fillId="9" borderId="6" xfId="0" applyFont="1" applyFill="1" applyBorder="1" applyAlignment="1">
      <alignment horizontal="center" vertical="center" wrapText="1"/>
    </xf>
  </cellXfs>
  <cellStyles count="7">
    <cellStyle name="Excel Built-in Normal 1" xfId="6" xr:uid="{F1A77342-2B7C-4BC3-AC3B-C83F7B4D1A23}"/>
    <cellStyle name="Normal" xfId="0" builtinId="0"/>
    <cellStyle name="Normal 3" xfId="4" xr:uid="{14FE2D28-D79A-464D-934D-0A4D6390A332}"/>
    <cellStyle name="Normal 5" xfId="5" xr:uid="{CC4AA001-51A0-4895-85C2-F9F6A779C1A7}"/>
    <cellStyle name="Porcentagem" xfId="2" builtinId="5"/>
    <cellStyle name="TableStyleLight1" xfId="3" xr:uid="{2314224F-DCE0-4DF6-A866-C304F7528CAC}"/>
    <cellStyle name="Vírgula" xfId="1" builtinId="3"/>
  </cellStyles>
  <dxfs count="5">
    <dxf>
      <font>
        <b/>
        <i val="0"/>
      </font>
      <fill>
        <patternFill>
          <bgColor rgb="FFFFFF00"/>
        </patternFill>
      </fill>
    </dxf>
    <dxf>
      <font>
        <b/>
        <i val="0"/>
      </font>
      <fill>
        <patternFill>
          <bgColor rgb="FF92D050"/>
        </patternFill>
      </fill>
    </dxf>
    <dxf>
      <font>
        <b/>
        <i val="0"/>
      </font>
      <fill>
        <patternFill>
          <bgColor rgb="FF00B0F0"/>
        </patternFill>
      </fill>
    </dxf>
    <dxf>
      <font>
        <b/>
        <i val="0"/>
      </font>
      <fill>
        <patternFill>
          <bgColor rgb="FFFFC000"/>
        </patternFill>
      </fill>
    </dxf>
    <dxf>
      <font>
        <b/>
        <i val="0"/>
        <color theme="0"/>
      </font>
      <fill>
        <patternFill>
          <bgColor rgb="FFC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'Plano de Manejo'!$A$3:$A$27</c:f>
              <c:strCache>
                <c:ptCount val="25"/>
                <c:pt idx="0">
                  <c:v>273</c:v>
                </c:pt>
                <c:pt idx="1">
                  <c:v>3132</c:v>
                </c:pt>
                <c:pt idx="2">
                  <c:v>228</c:v>
                </c:pt>
                <c:pt idx="3">
                  <c:v>243</c:v>
                </c:pt>
                <c:pt idx="4">
                  <c:v>244</c:v>
                </c:pt>
                <c:pt idx="5">
                  <c:v>3131</c:v>
                </c:pt>
                <c:pt idx="6">
                  <c:v>3133</c:v>
                </c:pt>
                <c:pt idx="7">
                  <c:v>3134</c:v>
                </c:pt>
                <c:pt idx="8">
                  <c:v>227</c:v>
                </c:pt>
                <c:pt idx="9">
                  <c:v>56</c:v>
                </c:pt>
                <c:pt idx="10">
                  <c:v>768</c:v>
                </c:pt>
                <c:pt idx="11">
                  <c:v>3182</c:v>
                </c:pt>
                <c:pt idx="12">
                  <c:v>451</c:v>
                </c:pt>
                <c:pt idx="13">
                  <c:v>470</c:v>
                </c:pt>
                <c:pt idx="14">
                  <c:v>257</c:v>
                </c:pt>
                <c:pt idx="15">
                  <c:v>282</c:v>
                </c:pt>
                <c:pt idx="16">
                  <c:v>264</c:v>
                </c:pt>
                <c:pt idx="17">
                  <c:v>241</c:v>
                </c:pt>
                <c:pt idx="18">
                  <c:v>981</c:v>
                </c:pt>
                <c:pt idx="19">
                  <c:v>1628</c:v>
                </c:pt>
                <c:pt idx="20">
                  <c:v>1518</c:v>
                </c:pt>
                <c:pt idx="21">
                  <c:v>1810</c:v>
                </c:pt>
                <c:pt idx="22">
                  <c:v>67</c:v>
                </c:pt>
                <c:pt idx="23">
                  <c:v>223</c:v>
                </c:pt>
                <c:pt idx="24">
                  <c:v>448</c:v>
                </c:pt>
              </c:strCache>
            </c:strRef>
          </c:tx>
          <c:spPr>
            <a:ln w="19050" cap="rnd">
              <a:noFill/>
              <a:round/>
            </a:ln>
            <a:effectLst/>
          </c:spPr>
          <c:marker>
            <c:symbol val="circle"/>
            <c:size val="5"/>
            <c:spPr>
              <a:solidFill>
                <a:schemeClr val="accent1"/>
              </a:solidFill>
              <a:ln w="9525">
                <a:solidFill>
                  <a:schemeClr val="accent1"/>
                </a:solidFill>
              </a:ln>
              <a:effectLst/>
            </c:spPr>
          </c:marker>
          <c:dLbls>
            <c:dLbl>
              <c:idx val="0"/>
              <c:layout>
                <c:manualLayout>
                  <c:x val="-1.2999999999999999E-2"/>
                  <c:y val="-6.5439672801635998E-2"/>
                </c:manualLayout>
              </c:layout>
              <c:tx>
                <c:rich>
                  <a:bodyPr/>
                  <a:lstStyle/>
                  <a:p>
                    <a:fld id="{980C953F-425C-48B5-A084-807CC0AB4604}"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A-3A18-4502-96E6-2989C6B757E7}"/>
                </c:ext>
              </c:extLst>
            </c:dLbl>
            <c:dLbl>
              <c:idx val="1"/>
              <c:tx>
                <c:rich>
                  <a:bodyPr/>
                  <a:lstStyle/>
                  <a:p>
                    <a:fld id="{11B86D0F-AD69-4578-88AF-58F8A3D31D56}"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B-3A18-4502-96E6-2989C6B757E7}"/>
                </c:ext>
              </c:extLst>
            </c:dLbl>
            <c:dLbl>
              <c:idx val="2"/>
              <c:layout>
                <c:manualLayout>
                  <c:x val="-0.13522222222222224"/>
                  <c:y val="4.0899795501022497E-2"/>
                </c:manualLayout>
              </c:layout>
              <c:tx>
                <c:rich>
                  <a:bodyPr/>
                  <a:lstStyle/>
                  <a:p>
                    <a:fld id="{D872D7C5-E62E-4C8C-8F0B-7F403A9DFF5A}"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C-3A18-4502-96E6-2989C6B757E7}"/>
                </c:ext>
              </c:extLst>
            </c:dLbl>
            <c:dLbl>
              <c:idx val="3"/>
              <c:layout>
                <c:manualLayout>
                  <c:x val="-0.14633333333333337"/>
                  <c:y val="0"/>
                </c:manualLayout>
              </c:layout>
              <c:tx>
                <c:rich>
                  <a:bodyPr/>
                  <a:lstStyle/>
                  <a:p>
                    <a:fld id="{71007147-8C0E-4A92-AC2D-208B5970B66C}"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D-3A18-4502-96E6-2989C6B757E7}"/>
                </c:ext>
              </c:extLst>
            </c:dLbl>
            <c:dLbl>
              <c:idx val="4"/>
              <c:layout>
                <c:manualLayout>
                  <c:x val="-0.15188888888888891"/>
                  <c:y val="-4.0899795501022497E-2"/>
                </c:manualLayout>
              </c:layout>
              <c:tx>
                <c:rich>
                  <a:bodyPr/>
                  <a:lstStyle/>
                  <a:p>
                    <a:fld id="{3D9F903C-BFFE-4C9B-8E52-BA07E09841C6}"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E-3A18-4502-96E6-2989C6B757E7}"/>
                </c:ext>
              </c:extLst>
            </c:dLbl>
            <c:dLbl>
              <c:idx val="5"/>
              <c:layout>
                <c:manualLayout>
                  <c:x val="-0.13677777777777778"/>
                  <c:y val="-8.5889570552147243E-2"/>
                </c:manualLayout>
              </c:layout>
              <c:tx>
                <c:rich>
                  <a:bodyPr/>
                  <a:lstStyle/>
                  <a:p>
                    <a:fld id="{3A351E32-5FD5-4380-8E8A-5BE45B721536}"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F-3A18-4502-96E6-2989C6B757E7}"/>
                </c:ext>
              </c:extLst>
            </c:dLbl>
            <c:dLbl>
              <c:idx val="6"/>
              <c:layout>
                <c:manualLayout>
                  <c:x val="-0.11733333333333336"/>
                  <c:y val="7.7709611451942745E-2"/>
                </c:manualLayout>
              </c:layout>
              <c:tx>
                <c:rich>
                  <a:bodyPr/>
                  <a:lstStyle/>
                  <a:p>
                    <a:fld id="{D3D4335D-D1EE-4259-AE72-7B1C2264CA5A}"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0-3A18-4502-96E6-2989C6B757E7}"/>
                </c:ext>
              </c:extLst>
            </c:dLbl>
            <c:dLbl>
              <c:idx val="7"/>
              <c:layout>
                <c:manualLayout>
                  <c:x val="-0.12011111111111114"/>
                  <c:y val="0.13905930470347649"/>
                </c:manualLayout>
              </c:layout>
              <c:tx>
                <c:rich>
                  <a:bodyPr/>
                  <a:lstStyle/>
                  <a:p>
                    <a:fld id="{679B16FC-E2F6-4561-9719-DC6AD121D852}"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1-3A18-4502-96E6-2989C6B757E7}"/>
                </c:ext>
              </c:extLst>
            </c:dLbl>
            <c:dLbl>
              <c:idx val="8"/>
              <c:tx>
                <c:rich>
                  <a:bodyPr/>
                  <a:lstStyle/>
                  <a:p>
                    <a:fld id="{2832F77F-9438-4C92-BBCD-59023E5DD81F}"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2-3A18-4502-96E6-2989C6B757E7}"/>
                </c:ext>
              </c:extLst>
            </c:dLbl>
            <c:dLbl>
              <c:idx val="9"/>
              <c:tx>
                <c:rich>
                  <a:bodyPr/>
                  <a:lstStyle/>
                  <a:p>
                    <a:fld id="{65F37F0A-035E-401E-92A0-A25B7D34426A}"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3-3A18-4502-96E6-2989C6B757E7}"/>
                </c:ext>
              </c:extLst>
            </c:dLbl>
            <c:dLbl>
              <c:idx val="10"/>
              <c:tx>
                <c:rich>
                  <a:bodyPr/>
                  <a:lstStyle/>
                  <a:p>
                    <a:fld id="{749F7401-E4FB-4DF4-907C-C90D193C07D0}"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4-3A18-4502-96E6-2989C6B757E7}"/>
                </c:ext>
              </c:extLst>
            </c:dLbl>
            <c:dLbl>
              <c:idx val="11"/>
              <c:tx>
                <c:rich>
                  <a:bodyPr/>
                  <a:lstStyle/>
                  <a:p>
                    <a:fld id="{0EE980DF-6F45-4C92-BA77-15417982C2CB}"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5-3A18-4502-96E6-2989C6B757E7}"/>
                </c:ext>
              </c:extLst>
            </c:dLbl>
            <c:dLbl>
              <c:idx val="12"/>
              <c:layout>
                <c:manualLayout>
                  <c:x val="-1.0222222222222223E-2"/>
                  <c:y val="-6.9529652351738247E-2"/>
                </c:manualLayout>
              </c:layout>
              <c:tx>
                <c:rich>
                  <a:bodyPr/>
                  <a:lstStyle/>
                  <a:p>
                    <a:fld id="{341E297A-7626-40A0-A691-21DC733F3E70}"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6-3A18-4502-96E6-2989C6B757E7}"/>
                </c:ext>
              </c:extLst>
            </c:dLbl>
            <c:dLbl>
              <c:idx val="13"/>
              <c:layout>
                <c:manualLayout>
                  <c:x val="-9.0777777777777777E-2"/>
                  <c:y val="4.9079754601226995E-2"/>
                </c:manualLayout>
              </c:layout>
              <c:tx>
                <c:rich>
                  <a:bodyPr/>
                  <a:lstStyle/>
                  <a:p>
                    <a:fld id="{7D3A633F-EFA5-4FE4-A519-13F86B5D77CE}"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7-3A18-4502-96E6-2989C6B757E7}"/>
                </c:ext>
              </c:extLst>
            </c:dLbl>
            <c:dLbl>
              <c:idx val="14"/>
              <c:tx>
                <c:rich>
                  <a:bodyPr/>
                  <a:lstStyle/>
                  <a:p>
                    <a:fld id="{8EDEE5DD-1859-48BF-9363-39F151442601}"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8-3A18-4502-96E6-2989C6B757E7}"/>
                </c:ext>
              </c:extLst>
            </c:dLbl>
            <c:dLbl>
              <c:idx val="15"/>
              <c:layout>
                <c:manualLayout>
                  <c:x val="-7.1333333333333332E-2"/>
                  <c:y val="-2.0449897750511249E-2"/>
                </c:manualLayout>
              </c:layout>
              <c:tx>
                <c:rich>
                  <a:bodyPr/>
                  <a:lstStyle/>
                  <a:p>
                    <a:fld id="{B3D4ED0A-36F2-4AFC-8F68-D7D5EB6D014C}"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9-3A18-4502-96E6-2989C6B757E7}"/>
                </c:ext>
              </c:extLst>
            </c:dLbl>
            <c:dLbl>
              <c:idx val="16"/>
              <c:tx>
                <c:rich>
                  <a:bodyPr/>
                  <a:lstStyle/>
                  <a:p>
                    <a:fld id="{69E4DDC1-269E-4386-9A00-D6924CF847B9}"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A-3A18-4502-96E6-2989C6B757E7}"/>
                </c:ext>
              </c:extLst>
            </c:dLbl>
            <c:dLbl>
              <c:idx val="17"/>
              <c:tx>
                <c:rich>
                  <a:bodyPr/>
                  <a:lstStyle/>
                  <a:p>
                    <a:fld id="{BF4BF209-5A16-4D03-8C9C-71DE85B2AE92}"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B-3A18-4502-96E6-2989C6B757E7}"/>
                </c:ext>
              </c:extLst>
            </c:dLbl>
            <c:dLbl>
              <c:idx val="18"/>
              <c:layout>
                <c:manualLayout>
                  <c:x val="-0.12133333333333333"/>
                  <c:y val="-4.4989775051124746E-2"/>
                </c:manualLayout>
              </c:layout>
              <c:tx>
                <c:rich>
                  <a:bodyPr/>
                  <a:lstStyle/>
                  <a:p>
                    <a:fld id="{926A69E4-5B95-40FD-A797-12C85B857488}"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C-3A18-4502-96E6-2989C6B757E7}"/>
                </c:ext>
              </c:extLst>
            </c:dLbl>
            <c:dLbl>
              <c:idx val="19"/>
              <c:layout>
                <c:manualLayout>
                  <c:x val="-6.4555555555555658E-2"/>
                  <c:y val="-7.3619631901840496E-2"/>
                </c:manualLayout>
              </c:layout>
              <c:tx>
                <c:rich>
                  <a:bodyPr/>
                  <a:lstStyle/>
                  <a:p>
                    <a:fld id="{20955B14-4197-496A-9D61-F0DDBE4C59A1}"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D-3A18-4502-96E6-2989C6B757E7}"/>
                </c:ext>
              </c:extLst>
            </c:dLbl>
            <c:dLbl>
              <c:idx val="20"/>
              <c:layout>
                <c:manualLayout>
                  <c:x val="-0.13955555555555565"/>
                  <c:y val="-1.8745523054753364E-17"/>
                </c:manualLayout>
              </c:layout>
              <c:tx>
                <c:rich>
                  <a:bodyPr/>
                  <a:lstStyle/>
                  <a:p>
                    <a:fld id="{8063C625-C013-44D9-AEED-12F525607C76}"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E-3A18-4502-96E6-2989C6B757E7}"/>
                </c:ext>
              </c:extLst>
            </c:dLbl>
            <c:dLbl>
              <c:idx val="21"/>
              <c:layout>
                <c:manualLayout>
                  <c:x val="-9.7888888888888886E-2"/>
                  <c:y val="3.6809815950920248E-2"/>
                </c:manualLayout>
              </c:layout>
              <c:tx>
                <c:rich>
                  <a:bodyPr/>
                  <a:lstStyle/>
                  <a:p>
                    <a:fld id="{0E972A13-D451-444E-A3C6-7DBF6ABAE387}"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F-3A18-4502-96E6-2989C6B757E7}"/>
                </c:ext>
              </c:extLst>
            </c:dLbl>
            <c:dLbl>
              <c:idx val="22"/>
              <c:tx>
                <c:rich>
                  <a:bodyPr/>
                  <a:lstStyle/>
                  <a:p>
                    <a:fld id="{C9F1921D-9D11-4D0A-AC3E-5BCC87A2F771}"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0-3A18-4502-96E6-2989C6B757E7}"/>
                </c:ext>
              </c:extLst>
            </c:dLbl>
            <c:dLbl>
              <c:idx val="23"/>
              <c:layout>
                <c:manualLayout>
                  <c:x val="-3.7999999999999999E-2"/>
                  <c:y val="4.9079754601226995E-2"/>
                </c:manualLayout>
              </c:layout>
              <c:tx>
                <c:rich>
                  <a:bodyPr/>
                  <a:lstStyle/>
                  <a:p>
                    <a:fld id="{60D68F8F-8423-43C7-AA4A-F5CB7A54ED26}"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1-3A18-4502-96E6-2989C6B757E7}"/>
                </c:ext>
              </c:extLst>
            </c:dLbl>
            <c:dLbl>
              <c:idx val="24"/>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32-3A18-4502-96E6-2989C6B757E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l"/>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linear"/>
            <c:dispRSqr val="1"/>
            <c:dispEq val="0"/>
            <c:trendlineLbl>
              <c:layout>
                <c:manualLayout>
                  <c:x val="-0.10865573053368328"/>
                  <c:y val="7.6226269262354471E-2"/>
                </c:manualLayout>
              </c:layout>
              <c:numFmt formatCode="General" sourceLinked="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rendlineLbl>
          </c:trendline>
          <c:trendline>
            <c:spPr>
              <a:ln w="19050" cap="rnd">
                <a:solidFill>
                  <a:schemeClr val="accent1"/>
                </a:solidFill>
                <a:prstDash val="sysDot"/>
              </a:ln>
              <a:effectLst/>
            </c:spPr>
            <c:trendlineType val="linear"/>
            <c:dispRSqr val="0"/>
            <c:dispEq val="0"/>
          </c:trendline>
          <c:xVal>
            <c:numRef>
              <c:f>'Plano de Manejo'!$G$3:$G$27</c:f>
              <c:numCache>
                <c:formatCode>General</c:formatCode>
                <c:ptCount val="25"/>
                <c:pt idx="0">
                  <c:v>1</c:v>
                </c:pt>
                <c:pt idx="1">
                  <c:v>1</c:v>
                </c:pt>
                <c:pt idx="2">
                  <c:v>1</c:v>
                </c:pt>
                <c:pt idx="3">
                  <c:v>1</c:v>
                </c:pt>
                <c:pt idx="4">
                  <c:v>1</c:v>
                </c:pt>
                <c:pt idx="5">
                  <c:v>1</c:v>
                </c:pt>
                <c:pt idx="6">
                  <c:v>1</c:v>
                </c:pt>
                <c:pt idx="7">
                  <c:v>1</c:v>
                </c:pt>
                <c:pt idx="8">
                  <c:v>2</c:v>
                </c:pt>
                <c:pt idx="9">
                  <c:v>2</c:v>
                </c:pt>
                <c:pt idx="10">
                  <c:v>2</c:v>
                </c:pt>
                <c:pt idx="11">
                  <c:v>2</c:v>
                </c:pt>
                <c:pt idx="12">
                  <c:v>2</c:v>
                </c:pt>
                <c:pt idx="13">
                  <c:v>2</c:v>
                </c:pt>
                <c:pt idx="14">
                  <c:v>4</c:v>
                </c:pt>
                <c:pt idx="15">
                  <c:v>4</c:v>
                </c:pt>
                <c:pt idx="16">
                  <c:v>4</c:v>
                </c:pt>
                <c:pt idx="17">
                  <c:v>4</c:v>
                </c:pt>
                <c:pt idx="18">
                  <c:v>5</c:v>
                </c:pt>
                <c:pt idx="19">
                  <c:v>5</c:v>
                </c:pt>
                <c:pt idx="20">
                  <c:v>5</c:v>
                </c:pt>
                <c:pt idx="21">
                  <c:v>5</c:v>
                </c:pt>
                <c:pt idx="22">
                  <c:v>5</c:v>
                </c:pt>
                <c:pt idx="23">
                  <c:v>5</c:v>
                </c:pt>
                <c:pt idx="24">
                  <c:v>5</c:v>
                </c:pt>
              </c:numCache>
            </c:numRef>
          </c:xVal>
          <c:yVal>
            <c:numRef>
              <c:f>'Plano de Manejo'!$J$3:$J$27</c:f>
              <c:numCache>
                <c:formatCode>0%</c:formatCode>
                <c:ptCount val="25"/>
                <c:pt idx="0">
                  <c:v>4.4022712458306745E-2</c:v>
                </c:pt>
                <c:pt idx="1">
                  <c:v>0</c:v>
                </c:pt>
                <c:pt idx="2">
                  <c:v>0</c:v>
                </c:pt>
                <c:pt idx="3">
                  <c:v>0</c:v>
                </c:pt>
                <c:pt idx="4">
                  <c:v>0</c:v>
                </c:pt>
                <c:pt idx="5">
                  <c:v>0</c:v>
                </c:pt>
                <c:pt idx="6">
                  <c:v>0</c:v>
                </c:pt>
                <c:pt idx="7">
                  <c:v>0</c:v>
                </c:pt>
                <c:pt idx="8">
                  <c:v>0.69224056983027094</c:v>
                </c:pt>
                <c:pt idx="9">
                  <c:v>0.3752878715508689</c:v>
                </c:pt>
                <c:pt idx="10">
                  <c:v>0.30527628586995009</c:v>
                </c:pt>
                <c:pt idx="11">
                  <c:v>0</c:v>
                </c:pt>
                <c:pt idx="12">
                  <c:v>0</c:v>
                </c:pt>
                <c:pt idx="13">
                  <c:v>0</c:v>
                </c:pt>
                <c:pt idx="14">
                  <c:v>0.7943320390706623</c:v>
                </c:pt>
                <c:pt idx="15">
                  <c:v>0.37417418939005398</c:v>
                </c:pt>
                <c:pt idx="16">
                  <c:v>0.34578066318849671</c:v>
                </c:pt>
                <c:pt idx="17">
                  <c:v>0.29980979153103077</c:v>
                </c:pt>
                <c:pt idx="18">
                  <c:v>0.87145630647220373</c:v>
                </c:pt>
                <c:pt idx="19">
                  <c:v>0.8622974851045101</c:v>
                </c:pt>
                <c:pt idx="20">
                  <c:v>0.84662824609011011</c:v>
                </c:pt>
                <c:pt idx="21">
                  <c:v>0.80176275771361294</c:v>
                </c:pt>
                <c:pt idx="22">
                  <c:v>0.65745151889534037</c:v>
                </c:pt>
                <c:pt idx="23">
                  <c:v>0.61364315322733198</c:v>
                </c:pt>
              </c:numCache>
            </c:numRef>
          </c:yVal>
          <c:smooth val="0"/>
          <c:extLst>
            <c:ext xmlns:c15="http://schemas.microsoft.com/office/drawing/2012/chart" uri="{02D57815-91ED-43cb-92C2-25804820EDAC}">
              <c15:datalabelsRange>
                <c15:f>'Plano de Manejo'!$A$3:$A$27</c15:f>
                <c15:dlblRangeCache>
                  <c:ptCount val="25"/>
                  <c:pt idx="0">
                    <c:v>273</c:v>
                  </c:pt>
                  <c:pt idx="1">
                    <c:v>3132</c:v>
                  </c:pt>
                  <c:pt idx="2">
                    <c:v>228</c:v>
                  </c:pt>
                  <c:pt idx="3">
                    <c:v>243</c:v>
                  </c:pt>
                  <c:pt idx="4">
                    <c:v>244</c:v>
                  </c:pt>
                  <c:pt idx="5">
                    <c:v>3131</c:v>
                  </c:pt>
                  <c:pt idx="6">
                    <c:v>3133</c:v>
                  </c:pt>
                  <c:pt idx="7">
                    <c:v>3134</c:v>
                  </c:pt>
                  <c:pt idx="8">
                    <c:v>227</c:v>
                  </c:pt>
                  <c:pt idx="9">
                    <c:v>56</c:v>
                  </c:pt>
                  <c:pt idx="10">
                    <c:v>768</c:v>
                  </c:pt>
                  <c:pt idx="11">
                    <c:v>3182</c:v>
                  </c:pt>
                  <c:pt idx="12">
                    <c:v>451</c:v>
                  </c:pt>
                  <c:pt idx="13">
                    <c:v>470</c:v>
                  </c:pt>
                  <c:pt idx="14">
                    <c:v>257</c:v>
                  </c:pt>
                  <c:pt idx="15">
                    <c:v>282</c:v>
                  </c:pt>
                  <c:pt idx="16">
                    <c:v>264</c:v>
                  </c:pt>
                  <c:pt idx="17">
                    <c:v>241</c:v>
                  </c:pt>
                  <c:pt idx="18">
                    <c:v>981</c:v>
                  </c:pt>
                  <c:pt idx="19">
                    <c:v>1628</c:v>
                  </c:pt>
                  <c:pt idx="20">
                    <c:v>1518</c:v>
                  </c:pt>
                  <c:pt idx="21">
                    <c:v>1810</c:v>
                  </c:pt>
                  <c:pt idx="22">
                    <c:v>67</c:v>
                  </c:pt>
                  <c:pt idx="23">
                    <c:v>223</c:v>
                  </c:pt>
                  <c:pt idx="24">
                    <c:v>448</c:v>
                  </c:pt>
                </c15:dlblRangeCache>
              </c15:datalabelsRange>
            </c:ext>
            <c:ext xmlns:c16="http://schemas.microsoft.com/office/drawing/2014/chart" uri="{C3380CC4-5D6E-409C-BE32-E72D297353CC}">
              <c16:uniqueId val="{00000000-3A18-4502-96E6-2989C6B757E7}"/>
            </c:ext>
          </c:extLst>
        </c:ser>
        <c:dLbls>
          <c:dLblPos val="l"/>
          <c:showLegendKey val="0"/>
          <c:showVal val="1"/>
          <c:showCatName val="0"/>
          <c:showSerName val="0"/>
          <c:showPercent val="0"/>
          <c:showBubbleSize val="0"/>
        </c:dLbls>
        <c:axId val="479553599"/>
        <c:axId val="1000440240"/>
      </c:scatterChart>
      <c:valAx>
        <c:axId val="479553599"/>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pt-BR" b="1"/>
                  <a:t>Cenário</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1000440240"/>
        <c:crosses val="autoZero"/>
        <c:crossBetween val="midCat"/>
      </c:valAx>
      <c:valAx>
        <c:axId val="1000440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pt-BR"/>
                  <a:t>% de Execução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79553599"/>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511811024" r="0.511811024" t="0.78740157499999996" header="0.31496062000000002" footer="0.3149606200000000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Sinalização!$K$1</c:f>
              <c:strCache>
                <c:ptCount val="1"/>
                <c:pt idx="0">
                  <c:v>FAUC 2020</c:v>
                </c:pt>
              </c:strCache>
            </c:strRef>
          </c:tx>
          <c:spPr>
            <a:solidFill>
              <a:schemeClr val="accent1"/>
            </a:solidFill>
            <a:ln>
              <a:noFill/>
            </a:ln>
            <a:effectLst/>
          </c:spPr>
          <c:invertIfNegative val="0"/>
          <c:cat>
            <c:strRef>
              <c:f>Sinalização!$C$3:$C$28</c:f>
              <c:strCache>
                <c:ptCount val="18"/>
                <c:pt idx="0">
                  <c:v>ESEC da Terra do Meio</c:v>
                </c:pt>
                <c:pt idx="1">
                  <c:v>ESEC Rio Acre</c:v>
                </c:pt>
                <c:pt idx="2">
                  <c:v>PARNA da Serra do Pardo</c:v>
                </c:pt>
                <c:pt idx="3">
                  <c:v>PARNA do Cabo Orange</c:v>
                </c:pt>
                <c:pt idx="4">
                  <c:v>PARNA do Jamanxim</c:v>
                </c:pt>
                <c:pt idx="5">
                  <c:v>PARNA do Jaú</c:v>
                </c:pt>
                <c:pt idx="6">
                  <c:v>PARNA Montanhas do Tumucumaque</c:v>
                </c:pt>
                <c:pt idx="7">
                  <c:v>PARNA Viruá</c:v>
                </c:pt>
                <c:pt idx="8">
                  <c:v>PE Cristalino I e II</c:v>
                </c:pt>
                <c:pt idx="9">
                  <c:v>REBIO do Gurupi</c:v>
                </c:pt>
                <c:pt idx="10">
                  <c:v>REBIO do Rio Trombetas</c:v>
                </c:pt>
                <c:pt idx="11">
                  <c:v>REBIO do Uatumã</c:v>
                </c:pt>
                <c:pt idx="12">
                  <c:v>REBIO Lago Piratuba</c:v>
                </c:pt>
                <c:pt idx="13">
                  <c:v>RESEX Chico Mendes</c:v>
                </c:pt>
                <c:pt idx="14">
                  <c:v>RESEX do Lago do Capanã Grande</c:v>
                </c:pt>
                <c:pt idx="15">
                  <c:v>RESEX Rio Iriri</c:v>
                </c:pt>
                <c:pt idx="16">
                  <c:v>RESEX Riozinho do Anfrísio</c:v>
                </c:pt>
                <c:pt idx="17">
                  <c:v>RESEX Verde para Sempre</c:v>
                </c:pt>
              </c:strCache>
            </c:strRef>
          </c:cat>
          <c:val>
            <c:numRef>
              <c:f>Sinalização!$E$4:$E$28</c:f>
              <c:numCache>
                <c:formatCode>General</c:formatCode>
                <c:ptCount val="18"/>
                <c:pt idx="0">
                  <c:v>90</c:v>
                </c:pt>
                <c:pt idx="1">
                  <c:v>30</c:v>
                </c:pt>
                <c:pt idx="2">
                  <c:v>30</c:v>
                </c:pt>
                <c:pt idx="3">
                  <c:v>30</c:v>
                </c:pt>
                <c:pt idx="4">
                  <c:v>0</c:v>
                </c:pt>
                <c:pt idx="5">
                  <c:v>90</c:v>
                </c:pt>
                <c:pt idx="6">
                  <c:v>90</c:v>
                </c:pt>
                <c:pt idx="7">
                  <c:v>90</c:v>
                </c:pt>
                <c:pt idx="8">
                  <c:v>15</c:v>
                </c:pt>
                <c:pt idx="9">
                  <c:v>30</c:v>
                </c:pt>
                <c:pt idx="10">
                  <c:v>30</c:v>
                </c:pt>
                <c:pt idx="11">
                  <c:v>90</c:v>
                </c:pt>
                <c:pt idx="12">
                  <c:v>30</c:v>
                </c:pt>
                <c:pt idx="13">
                  <c:v>15</c:v>
                </c:pt>
                <c:pt idx="14">
                  <c:v>30</c:v>
                </c:pt>
                <c:pt idx="15">
                  <c:v>30</c:v>
                </c:pt>
                <c:pt idx="16">
                  <c:v>30</c:v>
                </c:pt>
                <c:pt idx="17">
                  <c:v>30</c:v>
                </c:pt>
              </c:numCache>
            </c:numRef>
          </c:val>
          <c:extLst>
            <c:ext xmlns:c16="http://schemas.microsoft.com/office/drawing/2014/chart" uri="{C3380CC4-5D6E-409C-BE32-E72D297353CC}">
              <c16:uniqueId val="{00000000-C4F9-4F34-AE5A-361CFC0D8167}"/>
            </c:ext>
          </c:extLst>
        </c:ser>
        <c:ser>
          <c:idx val="2"/>
          <c:order val="2"/>
          <c:tx>
            <c:strRef>
              <c:f>Sinalização!$F$2</c:f>
              <c:strCache>
                <c:ptCount val="1"/>
                <c:pt idx="0">
                  <c:v>Planejado 2020</c:v>
                </c:pt>
              </c:strCache>
            </c:strRef>
          </c:tx>
          <c:spPr>
            <a:solidFill>
              <a:schemeClr val="accent3"/>
            </a:solidFill>
            <a:ln>
              <a:noFill/>
            </a:ln>
            <a:effectLst/>
          </c:spPr>
          <c:invertIfNegative val="0"/>
          <c:cat>
            <c:strRef>
              <c:f>Sinalização!$C$3:$C$28</c:f>
              <c:strCache>
                <c:ptCount val="18"/>
                <c:pt idx="0">
                  <c:v>ESEC da Terra do Meio</c:v>
                </c:pt>
                <c:pt idx="1">
                  <c:v>ESEC Rio Acre</c:v>
                </c:pt>
                <c:pt idx="2">
                  <c:v>PARNA da Serra do Pardo</c:v>
                </c:pt>
                <c:pt idx="3">
                  <c:v>PARNA do Cabo Orange</c:v>
                </c:pt>
                <c:pt idx="4">
                  <c:v>PARNA do Jamanxim</c:v>
                </c:pt>
                <c:pt idx="5">
                  <c:v>PARNA do Jaú</c:v>
                </c:pt>
                <c:pt idx="6">
                  <c:v>PARNA Montanhas do Tumucumaque</c:v>
                </c:pt>
                <c:pt idx="7">
                  <c:v>PARNA Viruá</c:v>
                </c:pt>
                <c:pt idx="8">
                  <c:v>PE Cristalino I e II</c:v>
                </c:pt>
                <c:pt idx="9">
                  <c:v>REBIO do Gurupi</c:v>
                </c:pt>
                <c:pt idx="10">
                  <c:v>REBIO do Rio Trombetas</c:v>
                </c:pt>
                <c:pt idx="11">
                  <c:v>REBIO do Uatumã</c:v>
                </c:pt>
                <c:pt idx="12">
                  <c:v>REBIO Lago Piratuba</c:v>
                </c:pt>
                <c:pt idx="13">
                  <c:v>RESEX Chico Mendes</c:v>
                </c:pt>
                <c:pt idx="14">
                  <c:v>RESEX do Lago do Capanã Grande</c:v>
                </c:pt>
                <c:pt idx="15">
                  <c:v>RESEX Rio Iriri</c:v>
                </c:pt>
                <c:pt idx="16">
                  <c:v>RESEX Riozinho do Anfrísio</c:v>
                </c:pt>
                <c:pt idx="17">
                  <c:v>RESEX Verde para Sempre</c:v>
                </c:pt>
              </c:strCache>
            </c:strRef>
          </c:cat>
          <c:val>
            <c:numRef>
              <c:f>Sinalização!$F$3:$F$28</c:f>
              <c:numCache>
                <c:formatCode>General</c:formatCode>
                <c:ptCount val="18"/>
                <c:pt idx="0">
                  <c:v>30</c:v>
                </c:pt>
                <c:pt idx="1">
                  <c:v>100</c:v>
                </c:pt>
                <c:pt idx="2">
                  <c:v>90</c:v>
                </c:pt>
                <c:pt idx="3">
                  <c:v>90</c:v>
                </c:pt>
                <c:pt idx="4">
                  <c:v>15</c:v>
                </c:pt>
                <c:pt idx="5">
                  <c:v>90</c:v>
                </c:pt>
                <c:pt idx="6">
                  <c:v>100</c:v>
                </c:pt>
                <c:pt idx="7">
                  <c:v>100</c:v>
                </c:pt>
                <c:pt idx="8">
                  <c:v>30</c:v>
                </c:pt>
                <c:pt idx="9">
                  <c:v>90</c:v>
                </c:pt>
                <c:pt idx="10">
                  <c:v>30</c:v>
                </c:pt>
                <c:pt idx="11">
                  <c:v>100</c:v>
                </c:pt>
                <c:pt idx="12">
                  <c:v>90</c:v>
                </c:pt>
                <c:pt idx="13">
                  <c:v>30</c:v>
                </c:pt>
                <c:pt idx="14">
                  <c:v>100</c:v>
                </c:pt>
                <c:pt idx="15">
                  <c:v>90</c:v>
                </c:pt>
                <c:pt idx="16">
                  <c:v>90</c:v>
                </c:pt>
                <c:pt idx="17">
                  <c:v>30</c:v>
                </c:pt>
              </c:numCache>
            </c:numRef>
          </c:val>
          <c:extLst>
            <c:ext xmlns:c16="http://schemas.microsoft.com/office/drawing/2014/chart" uri="{C3380CC4-5D6E-409C-BE32-E72D297353CC}">
              <c16:uniqueId val="{00000001-C4F9-4F34-AE5A-361CFC0D8167}"/>
            </c:ext>
          </c:extLst>
        </c:ser>
        <c:dLbls>
          <c:showLegendKey val="0"/>
          <c:showVal val="0"/>
          <c:showCatName val="0"/>
          <c:showSerName val="0"/>
          <c:showPercent val="0"/>
          <c:showBubbleSize val="0"/>
        </c:dLbls>
        <c:gapWidth val="217"/>
        <c:overlap val="-27"/>
        <c:axId val="1002244480"/>
        <c:axId val="2089539712"/>
      </c:barChart>
      <c:lineChart>
        <c:grouping val="standard"/>
        <c:varyColors val="0"/>
        <c:ser>
          <c:idx val="1"/>
          <c:order val="1"/>
          <c:tx>
            <c:strRef>
              <c:f>Sinalização!$K$2</c:f>
              <c:strCache>
                <c:ptCount val="1"/>
                <c:pt idx="0">
                  <c:v>Meta</c:v>
                </c:pt>
              </c:strCache>
            </c:strRef>
          </c:tx>
          <c:spPr>
            <a:ln w="28575" cap="rnd">
              <a:solidFill>
                <a:schemeClr val="accent2"/>
              </a:solidFill>
              <a:round/>
            </a:ln>
            <a:effectLst/>
          </c:spPr>
          <c:marker>
            <c:symbol val="none"/>
          </c:marker>
          <c:cat>
            <c:strRef>
              <c:f>Sinalização!$C$3:$C$6</c:f>
              <c:strCache>
                <c:ptCount val="3"/>
                <c:pt idx="0">
                  <c:v>ESEC da Terra do Meio</c:v>
                </c:pt>
                <c:pt idx="1">
                  <c:v>ESEC Rio Acre</c:v>
                </c:pt>
                <c:pt idx="2">
                  <c:v>PARNA da Serra do Pardo</c:v>
                </c:pt>
              </c:strCache>
            </c:strRef>
          </c:cat>
          <c:val>
            <c:numRef>
              <c:f>Sinalização!$K$3:$K$28</c:f>
              <c:numCache>
                <c:formatCode>General</c:formatCode>
                <c:ptCount val="18"/>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pt idx="17">
                  <c:v>100</c:v>
                </c:pt>
              </c:numCache>
            </c:numRef>
          </c:val>
          <c:smooth val="0"/>
          <c:extLst>
            <c:ext xmlns:c16="http://schemas.microsoft.com/office/drawing/2014/chart" uri="{C3380CC4-5D6E-409C-BE32-E72D297353CC}">
              <c16:uniqueId val="{00000002-C4F9-4F34-AE5A-361CFC0D8167}"/>
            </c:ext>
          </c:extLst>
        </c:ser>
        <c:dLbls>
          <c:showLegendKey val="0"/>
          <c:showVal val="0"/>
          <c:showCatName val="0"/>
          <c:showSerName val="0"/>
          <c:showPercent val="0"/>
          <c:showBubbleSize val="0"/>
        </c:dLbls>
        <c:marker val="1"/>
        <c:smooth val="0"/>
        <c:axId val="1002244480"/>
        <c:axId val="2089539712"/>
      </c:lineChart>
      <c:catAx>
        <c:axId val="1002244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9539712"/>
        <c:crosses val="autoZero"/>
        <c:auto val="1"/>
        <c:lblAlgn val="ctr"/>
        <c:lblOffset val="100"/>
        <c:noMultiLvlLbl val="0"/>
      </c:catAx>
      <c:valAx>
        <c:axId val="2089539712"/>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2244480"/>
        <c:crosses val="autoZero"/>
        <c:crossBetween val="between"/>
        <c:majorUnit val="20"/>
        <c:minorUnit val="10"/>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511811024" r="0.511811024" t="0.78740157499999996" header="0.31496062000000002" footer="0.3149606200000000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Demarcação!$A$3:$A$30</c:f>
              <c:strCache>
                <c:ptCount val="28"/>
                <c:pt idx="0">
                  <c:v>47</c:v>
                </c:pt>
                <c:pt idx="1">
                  <c:v>72</c:v>
                </c:pt>
                <c:pt idx="2">
                  <c:v>68</c:v>
                </c:pt>
                <c:pt idx="3">
                  <c:v>151</c:v>
                </c:pt>
                <c:pt idx="4">
                  <c:v>169</c:v>
                </c:pt>
                <c:pt idx="5">
                  <c:v>267</c:v>
                </c:pt>
                <c:pt idx="6">
                  <c:v>173</c:v>
                </c:pt>
                <c:pt idx="7">
                  <c:v>284</c:v>
                </c:pt>
                <c:pt idx="8">
                  <c:v>187</c:v>
                </c:pt>
                <c:pt idx="9">
                  <c:v>179</c:v>
                </c:pt>
                <c:pt idx="10">
                  <c:v>939</c:v>
                </c:pt>
                <c:pt idx="11">
                  <c:v>1901</c:v>
                </c:pt>
                <c:pt idx="12">
                  <c:v>1007</c:v>
                </c:pt>
                <c:pt idx="13">
                  <c:v>985</c:v>
                </c:pt>
                <c:pt idx="14">
                  <c:v>207</c:v>
                </c:pt>
                <c:pt idx="15">
                  <c:v>208</c:v>
                </c:pt>
                <c:pt idx="16">
                  <c:v>210</c:v>
                </c:pt>
                <c:pt idx="17">
                  <c:v>211</c:v>
                </c:pt>
                <c:pt idx="18">
                  <c:v>213</c:v>
                </c:pt>
                <c:pt idx="19">
                  <c:v>209</c:v>
                </c:pt>
                <c:pt idx="20">
                  <c:v>220</c:v>
                </c:pt>
                <c:pt idx="21">
                  <c:v>230</c:v>
                </c:pt>
                <c:pt idx="22">
                  <c:v>222</c:v>
                </c:pt>
                <c:pt idx="23">
                  <c:v>242</c:v>
                </c:pt>
                <c:pt idx="24">
                  <c:v>280</c:v>
                </c:pt>
                <c:pt idx="25">
                  <c:v>256</c:v>
                </c:pt>
                <c:pt idx="26">
                  <c:v>258</c:v>
                </c:pt>
                <c:pt idx="27">
                  <c:v>260</c:v>
                </c:pt>
              </c:strCache>
            </c:strRef>
          </c:tx>
          <c:spPr>
            <a:ln w="25400" cap="rnd">
              <a:noFill/>
              <a:round/>
            </a:ln>
            <a:effectLst/>
          </c:spPr>
          <c:marker>
            <c:symbol val="circle"/>
            <c:size val="5"/>
            <c:spPr>
              <a:solidFill>
                <a:schemeClr val="accent1"/>
              </a:solidFill>
              <a:ln w="9525">
                <a:solidFill>
                  <a:schemeClr val="accent1"/>
                </a:solidFill>
              </a:ln>
              <a:effectLst/>
            </c:spPr>
          </c:marker>
          <c:dLbls>
            <c:dLbl>
              <c:idx val="0"/>
              <c:tx>
                <c:rich>
                  <a:bodyPr/>
                  <a:lstStyle/>
                  <a:p>
                    <a:fld id="{01514E3A-883E-43A3-A770-2118028A1A0F}" type="CELLRANGE">
                      <a:rPr lang="en-US"/>
                      <a:pPr/>
                      <a:t>[]</a:t>
                    </a:fld>
                    <a:r>
                      <a:rPr lang="en-US" baseline="0"/>
                      <a:t>; </a:t>
                    </a:r>
                    <a:fld id="{D17601B8-7928-4622-9F45-51859DF68B61}"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57F1-4F9D-8D85-59F3739D4A74}"/>
                </c:ext>
              </c:extLst>
            </c:dLbl>
            <c:dLbl>
              <c:idx val="1"/>
              <c:tx>
                <c:rich>
                  <a:bodyPr/>
                  <a:lstStyle/>
                  <a:p>
                    <a:fld id="{A074F1AE-6CE6-45EA-8FFF-02A48903CDC1}" type="CELLRANGE">
                      <a:rPr lang="en-US"/>
                      <a:pPr/>
                      <a:t>[]</a:t>
                    </a:fld>
                    <a:r>
                      <a:rPr lang="en-US" baseline="0"/>
                      <a:t>; </a:t>
                    </a:r>
                    <a:fld id="{774B78FB-44CA-47F5-9B71-E040C49F7C47}"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57F1-4F9D-8D85-59F3739D4A74}"/>
                </c:ext>
              </c:extLst>
            </c:dLbl>
            <c:dLbl>
              <c:idx val="2"/>
              <c:tx>
                <c:rich>
                  <a:bodyPr/>
                  <a:lstStyle/>
                  <a:p>
                    <a:fld id="{0EC74A28-63E3-4765-88A5-9E05663B453D}" type="CELLRANGE">
                      <a:rPr lang="en-US"/>
                      <a:pPr/>
                      <a:t>[]</a:t>
                    </a:fld>
                    <a:r>
                      <a:rPr lang="en-US" baseline="0"/>
                      <a:t>; </a:t>
                    </a:r>
                    <a:fld id="{0EED9DDC-3478-4A14-ACCE-99B5E53E09DE}"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57F1-4F9D-8D85-59F3739D4A74}"/>
                </c:ext>
              </c:extLst>
            </c:dLbl>
            <c:dLbl>
              <c:idx val="3"/>
              <c:tx>
                <c:rich>
                  <a:bodyPr/>
                  <a:lstStyle/>
                  <a:p>
                    <a:fld id="{A69F5A11-03C2-40F3-9FBB-0DE0A2DCABA4}" type="CELLRANGE">
                      <a:rPr lang="en-US"/>
                      <a:pPr/>
                      <a:t>[]</a:t>
                    </a:fld>
                    <a:r>
                      <a:rPr lang="en-US" baseline="0"/>
                      <a:t>; </a:t>
                    </a:r>
                    <a:fld id="{E45B4154-9E98-4738-A899-1BF26877BFA4}"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57F1-4F9D-8D85-59F3739D4A74}"/>
                </c:ext>
              </c:extLst>
            </c:dLbl>
            <c:dLbl>
              <c:idx val="4"/>
              <c:tx>
                <c:rich>
                  <a:bodyPr/>
                  <a:lstStyle/>
                  <a:p>
                    <a:fld id="{E162E74C-0D36-49BD-9309-A6E7FD9753F6}" type="CELLRANGE">
                      <a:rPr lang="en-US"/>
                      <a:pPr/>
                      <a:t>[]</a:t>
                    </a:fld>
                    <a:r>
                      <a:rPr lang="en-US" baseline="0"/>
                      <a:t>; </a:t>
                    </a:r>
                    <a:fld id="{6E267F51-6463-4819-A703-611C64B643DC}"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57F1-4F9D-8D85-59F3739D4A74}"/>
                </c:ext>
              </c:extLst>
            </c:dLbl>
            <c:dLbl>
              <c:idx val="5"/>
              <c:tx>
                <c:rich>
                  <a:bodyPr/>
                  <a:lstStyle/>
                  <a:p>
                    <a:fld id="{E7ABFDE3-B218-47DA-9A53-2C19E8D17F6F}" type="CELLRANGE">
                      <a:rPr lang="en-US"/>
                      <a:pPr/>
                      <a:t>[]</a:t>
                    </a:fld>
                    <a:r>
                      <a:rPr lang="en-US" baseline="0"/>
                      <a:t>; </a:t>
                    </a:r>
                    <a:fld id="{AE7723CF-516B-4EFA-A44D-FFAF92A5EF5A}"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57F1-4F9D-8D85-59F3739D4A74}"/>
                </c:ext>
              </c:extLst>
            </c:dLbl>
            <c:dLbl>
              <c:idx val="6"/>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6-57F1-4F9D-8D85-59F3739D4A74}"/>
                </c:ext>
              </c:extLst>
            </c:dLbl>
            <c:dLbl>
              <c:idx val="7"/>
              <c:tx>
                <c:rich>
                  <a:bodyPr/>
                  <a:lstStyle/>
                  <a:p>
                    <a:fld id="{C9D9B56F-7691-44EF-9D02-C03B8062FCF2}" type="CELLRANGE">
                      <a:rPr lang="en-US"/>
                      <a:pPr/>
                      <a:t>[]</a:t>
                    </a:fld>
                    <a:r>
                      <a:rPr lang="en-US" baseline="0"/>
                      <a:t>; </a:t>
                    </a:r>
                    <a:fld id="{F19C7201-007D-4D98-828C-C74B09D294A0}"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57F1-4F9D-8D85-59F3739D4A74}"/>
                </c:ext>
              </c:extLst>
            </c:dLbl>
            <c:dLbl>
              <c:idx val="8"/>
              <c:tx>
                <c:rich>
                  <a:bodyPr/>
                  <a:lstStyle/>
                  <a:p>
                    <a:fld id="{32D1B7CA-6403-438F-8E3D-2229748EE723}" type="CELLRANGE">
                      <a:rPr lang="en-US"/>
                      <a:pPr/>
                      <a:t>[]</a:t>
                    </a:fld>
                    <a:r>
                      <a:rPr lang="en-US" baseline="0"/>
                      <a:t>; </a:t>
                    </a:r>
                    <a:fld id="{6871753A-D87E-42E9-8547-1AC81813D357}"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57F1-4F9D-8D85-59F3739D4A74}"/>
                </c:ext>
              </c:extLst>
            </c:dLbl>
            <c:dLbl>
              <c:idx val="9"/>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9-57F1-4F9D-8D85-59F3739D4A74}"/>
                </c:ext>
              </c:extLst>
            </c:dLbl>
            <c:dLbl>
              <c:idx val="10"/>
              <c:tx>
                <c:rich>
                  <a:bodyPr/>
                  <a:lstStyle/>
                  <a:p>
                    <a:fld id="{6DF5336C-BD56-495F-957C-4DA4CD3DF371}" type="CELLRANGE">
                      <a:rPr lang="en-US"/>
                      <a:pPr/>
                      <a:t>[]</a:t>
                    </a:fld>
                    <a:r>
                      <a:rPr lang="en-US" baseline="0"/>
                      <a:t>; </a:t>
                    </a:r>
                    <a:fld id="{9D5D587E-2BDE-4E01-8100-21BFB3003DEF}"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57F1-4F9D-8D85-59F3739D4A74}"/>
                </c:ext>
              </c:extLst>
            </c:dLbl>
            <c:dLbl>
              <c:idx val="11"/>
              <c:tx>
                <c:rich>
                  <a:bodyPr/>
                  <a:lstStyle/>
                  <a:p>
                    <a:fld id="{0C61677E-DCE9-4B98-A2D9-56E47FBAC622}" type="CELLRANGE">
                      <a:rPr lang="en-US"/>
                      <a:pPr/>
                      <a:t>[]</a:t>
                    </a:fld>
                    <a:r>
                      <a:rPr lang="en-US" baseline="0"/>
                      <a:t>; </a:t>
                    </a:r>
                    <a:fld id="{758EFA98-73E5-4CD6-81CD-DED4133F93D2}"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57F1-4F9D-8D85-59F3739D4A74}"/>
                </c:ext>
              </c:extLst>
            </c:dLbl>
            <c:dLbl>
              <c:idx val="12"/>
              <c:tx>
                <c:rich>
                  <a:bodyPr/>
                  <a:lstStyle/>
                  <a:p>
                    <a:fld id="{D138E2DE-896F-406F-BD72-69BE7519D058}" type="YVALUE">
                      <a:rPr lang="en-US"/>
                      <a:pPr/>
                      <a:t>[]</a:t>
                    </a:fld>
                    <a:endParaRPr/>
                  </a:p>
                </c:rich>
              </c:tx>
              <c:dLblPos val="l"/>
              <c:showLegendKey val="0"/>
              <c:showVal val="1"/>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C-57F1-4F9D-8D85-59F3739D4A74}"/>
                </c:ext>
              </c:extLst>
            </c:dLbl>
            <c:dLbl>
              <c:idx val="13"/>
              <c:tx>
                <c:rich>
                  <a:bodyPr/>
                  <a:lstStyle/>
                  <a:p>
                    <a:fld id="{6A544BBC-3A04-4C2C-8042-BF9A29A65577}" type="YVALUE">
                      <a:rPr lang="en-US"/>
                      <a:pPr/>
                      <a:t>[]</a:t>
                    </a:fld>
                    <a:endParaRPr/>
                  </a:p>
                </c:rich>
              </c:tx>
              <c:dLblPos val="l"/>
              <c:showLegendKey val="0"/>
              <c:showVal val="1"/>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D-57F1-4F9D-8D85-59F3739D4A74}"/>
                </c:ext>
              </c:extLst>
            </c:dLbl>
            <c:dLbl>
              <c:idx val="14"/>
              <c:tx>
                <c:rich>
                  <a:bodyPr/>
                  <a:lstStyle/>
                  <a:p>
                    <a:fld id="{FAA00A9C-4073-4682-8835-85C3269BC50D}" type="CELLRANGE">
                      <a:rPr lang="en-US"/>
                      <a:pPr/>
                      <a:t>[]</a:t>
                    </a:fld>
                    <a:r>
                      <a:rPr lang="en-US" baseline="0"/>
                      <a:t>; </a:t>
                    </a:r>
                    <a:fld id="{CC707C3C-ECE7-4EE0-A901-A4B9EBB51734}"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E-57F1-4F9D-8D85-59F3739D4A74}"/>
                </c:ext>
              </c:extLst>
            </c:dLbl>
            <c:dLbl>
              <c:idx val="15"/>
              <c:tx>
                <c:rich>
                  <a:bodyPr/>
                  <a:lstStyle/>
                  <a:p>
                    <a:fld id="{F64BBB8A-0B37-4524-B254-B97F85D9CFA1}" type="CELLRANGE">
                      <a:rPr lang="en-US"/>
                      <a:pPr/>
                      <a:t>[]</a:t>
                    </a:fld>
                    <a:r>
                      <a:rPr lang="en-US" baseline="0"/>
                      <a:t>; </a:t>
                    </a:r>
                    <a:fld id="{8A0967F0-3998-4E3E-99C6-4F104A363863}"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F-57F1-4F9D-8D85-59F3739D4A74}"/>
                </c:ext>
              </c:extLst>
            </c:dLbl>
            <c:dLbl>
              <c:idx val="16"/>
              <c:tx>
                <c:rich>
                  <a:bodyPr/>
                  <a:lstStyle/>
                  <a:p>
                    <a:fld id="{F7B58FA0-BCBF-43CF-88D7-01EDA0FF96F1}" type="CELLRANGE">
                      <a:rPr lang="en-US"/>
                      <a:pPr/>
                      <a:t>[]</a:t>
                    </a:fld>
                    <a:r>
                      <a:rPr lang="en-US" baseline="0"/>
                      <a:t>; </a:t>
                    </a:r>
                    <a:fld id="{44B2556A-7A4D-4293-8F8B-1049D955E3BF}"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0-57F1-4F9D-8D85-59F3739D4A74}"/>
                </c:ext>
              </c:extLst>
            </c:dLbl>
            <c:dLbl>
              <c:idx val="17"/>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1-57F1-4F9D-8D85-59F3739D4A74}"/>
                </c:ext>
              </c:extLst>
            </c:dLbl>
            <c:dLbl>
              <c:idx val="18"/>
              <c:tx>
                <c:rich>
                  <a:bodyPr/>
                  <a:lstStyle/>
                  <a:p>
                    <a:fld id="{5C86AEC6-AB3B-4191-BB62-949297B6F04E}" type="CELLRANGE">
                      <a:rPr lang="en-US"/>
                      <a:pPr/>
                      <a:t>[]</a:t>
                    </a:fld>
                    <a:r>
                      <a:rPr lang="en-US" baseline="0"/>
                      <a:t>; </a:t>
                    </a:r>
                    <a:fld id="{1F35CD87-8BAD-4A45-8267-EE2C000803EF}"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5-57F1-4F9D-8D85-59F3739D4A74}"/>
                </c:ext>
              </c:extLst>
            </c:dLbl>
            <c:dLbl>
              <c:idx val="19"/>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6-57F1-4F9D-8D85-59F3739D4A74}"/>
                </c:ext>
              </c:extLst>
            </c:dLbl>
            <c:dLbl>
              <c:idx val="20"/>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7-57F1-4F9D-8D85-59F3739D4A74}"/>
                </c:ext>
              </c:extLst>
            </c:dLbl>
            <c:dLbl>
              <c:idx val="21"/>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8-57F1-4F9D-8D85-59F3739D4A74}"/>
                </c:ext>
              </c:extLst>
            </c:dLbl>
            <c:dLbl>
              <c:idx val="22"/>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9-57F1-4F9D-8D85-59F3739D4A74}"/>
                </c:ext>
              </c:extLst>
            </c:dLbl>
            <c:dLbl>
              <c:idx val="23"/>
              <c:tx>
                <c:rich>
                  <a:bodyPr/>
                  <a:lstStyle/>
                  <a:p>
                    <a:fld id="{85647D39-0459-4230-81A6-C05B8CBF484B}" type="CELLRANGE">
                      <a:rPr lang="en-US"/>
                      <a:pPr/>
                      <a:t>[]</a:t>
                    </a:fld>
                    <a:r>
                      <a:rPr lang="en-US" baseline="0"/>
                      <a:t>; </a:t>
                    </a:r>
                    <a:fld id="{BE1E0B70-96CA-4347-8251-29DFF0E54EE6}"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A-57F1-4F9D-8D85-59F3739D4A74}"/>
                </c:ext>
              </c:extLst>
            </c:dLbl>
            <c:dLbl>
              <c:idx val="24"/>
              <c:tx>
                <c:rich>
                  <a:bodyPr/>
                  <a:lstStyle/>
                  <a:p>
                    <a:fld id="{973E5140-1C8C-40B6-874B-94EE4B30775E}" type="CELLRANGE">
                      <a:rPr lang="en-US"/>
                      <a:pPr/>
                      <a:t>[]</a:t>
                    </a:fld>
                    <a:r>
                      <a:rPr lang="en-US" baseline="0"/>
                      <a:t>; </a:t>
                    </a:r>
                    <a:fld id="{E431CA49-0CFD-4885-82DC-83711E465EBC}"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B-57F1-4F9D-8D85-59F3739D4A74}"/>
                </c:ext>
              </c:extLst>
            </c:dLbl>
            <c:dLbl>
              <c:idx val="25"/>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C-57F1-4F9D-8D85-59F3739D4A74}"/>
                </c:ext>
              </c:extLst>
            </c:dLbl>
            <c:dLbl>
              <c:idx val="26"/>
              <c:tx>
                <c:rich>
                  <a:bodyPr/>
                  <a:lstStyle/>
                  <a:p>
                    <a:fld id="{DC583712-CCE0-4CA7-858F-E2C8FADE0CC5}" type="YVALUE">
                      <a:rPr lang="en-US"/>
                      <a:pPr/>
                      <a:t>[]</a:t>
                    </a:fld>
                    <a:endParaRPr/>
                  </a:p>
                </c:rich>
              </c:tx>
              <c:dLblPos val="l"/>
              <c:showLegendKey val="0"/>
              <c:showVal val="1"/>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3-C234-44B9-9D1B-87FDEFE238E8}"/>
                </c:ext>
              </c:extLst>
            </c:dLbl>
            <c:dLbl>
              <c:idx val="27"/>
              <c:tx>
                <c:rich>
                  <a:bodyPr/>
                  <a:lstStyle/>
                  <a:p>
                    <a:fld id="{FB1B8501-25CA-408B-9559-FD8ADFA366EB}" type="YVALUE">
                      <a:rPr lang="en-US"/>
                      <a:pPr/>
                      <a:t>[]</a:t>
                    </a:fld>
                    <a:endParaRPr/>
                  </a:p>
                </c:rich>
              </c:tx>
              <c:dLblPos val="l"/>
              <c:showLegendKey val="0"/>
              <c:showVal val="1"/>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C234-44B9-9D1B-87FDEFE238E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l"/>
            <c:showLegendKey val="0"/>
            <c:showVal val="1"/>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linear"/>
            <c:dispRSqr val="1"/>
            <c:dispEq val="0"/>
            <c:trendlineLbl>
              <c:layout>
                <c:manualLayout>
                  <c:x val="-0.10865573053368328"/>
                  <c:y val="7.6226269262354471E-2"/>
                </c:manualLayout>
              </c:layout>
              <c:numFmt formatCode="General" sourceLinked="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rendlineLbl>
          </c:trendline>
          <c:trendline>
            <c:spPr>
              <a:ln w="19050" cap="rnd">
                <a:solidFill>
                  <a:schemeClr val="accent1"/>
                </a:solidFill>
                <a:prstDash val="sysDot"/>
              </a:ln>
              <a:effectLst/>
            </c:spPr>
            <c:trendlineType val="linear"/>
            <c:dispRSqr val="0"/>
            <c:dispEq val="0"/>
          </c:trendline>
          <c:xVal>
            <c:numRef>
              <c:f>Demarcação!$J$3:$J$30</c:f>
              <c:numCache>
                <c:formatCode>0%</c:formatCode>
                <c:ptCount val="28"/>
                <c:pt idx="0">
                  <c:v>0</c:v>
                </c:pt>
                <c:pt idx="1">
                  <c:v>7.5940422535211273E-3</c:v>
                </c:pt>
                <c:pt idx="2">
                  <c:v>0</c:v>
                </c:pt>
                <c:pt idx="3">
                  <c:v>0</c:v>
                </c:pt>
                <c:pt idx="4">
                  <c:v>0</c:v>
                </c:pt>
                <c:pt idx="5">
                  <c:v>0</c:v>
                </c:pt>
                <c:pt idx="6">
                  <c:v>0</c:v>
                </c:pt>
                <c:pt idx="7">
                  <c:v>0</c:v>
                </c:pt>
                <c:pt idx="8">
                  <c:v>0</c:v>
                </c:pt>
                <c:pt idx="9">
                  <c:v>0.45201669210534862</c:v>
                </c:pt>
                <c:pt idx="10">
                  <c:v>0.15930925738831064</c:v>
                </c:pt>
                <c:pt idx="11">
                  <c:v>0</c:v>
                </c:pt>
                <c:pt idx="12">
                  <c:v>0</c:v>
                </c:pt>
                <c:pt idx="13">
                  <c:v>0.32656541787762522</c:v>
                </c:pt>
                <c:pt idx="14">
                  <c:v>0</c:v>
                </c:pt>
                <c:pt idx="15">
                  <c:v>2.7212472666981713E-3</c:v>
                </c:pt>
                <c:pt idx="16">
                  <c:v>0</c:v>
                </c:pt>
                <c:pt idx="17">
                  <c:v>0</c:v>
                </c:pt>
                <c:pt idx="18">
                  <c:v>0</c:v>
                </c:pt>
                <c:pt idx="19">
                  <c:v>0</c:v>
                </c:pt>
                <c:pt idx="20">
                  <c:v>1.1347906976744187E-2</c:v>
                </c:pt>
                <c:pt idx="21">
                  <c:v>7.2274806629834251E-2</c:v>
                </c:pt>
                <c:pt idx="22">
                  <c:v>0.24390855092640465</c:v>
                </c:pt>
                <c:pt idx="23">
                  <c:v>0</c:v>
                </c:pt>
                <c:pt idx="24">
                  <c:v>4.6624552845528451E-3</c:v>
                </c:pt>
                <c:pt idx="25">
                  <c:v>0.1979260115560533</c:v>
                </c:pt>
                <c:pt idx="26">
                  <c:v>0</c:v>
                </c:pt>
                <c:pt idx="27">
                  <c:v>0</c:v>
                </c:pt>
              </c:numCache>
            </c:numRef>
          </c:xVal>
          <c:yVal>
            <c:numRef>
              <c:f>Demarcação!$G$3:$G$30</c:f>
              <c:numCache>
                <c:formatCode>General</c:formatCode>
                <c:ptCount val="28"/>
                <c:pt idx="0">
                  <c:v>3</c:v>
                </c:pt>
                <c:pt idx="1">
                  <c:v>3</c:v>
                </c:pt>
                <c:pt idx="2">
                  <c:v>3</c:v>
                </c:pt>
                <c:pt idx="3">
                  <c:v>3</c:v>
                </c:pt>
                <c:pt idx="4">
                  <c:v>1</c:v>
                </c:pt>
                <c:pt idx="5">
                  <c:v>2</c:v>
                </c:pt>
                <c:pt idx="6">
                  <c:v>3</c:v>
                </c:pt>
                <c:pt idx="7">
                  <c:v>3</c:v>
                </c:pt>
                <c:pt idx="8">
                  <c:v>3</c:v>
                </c:pt>
                <c:pt idx="9">
                  <c:v>4</c:v>
                </c:pt>
                <c:pt idx="10">
                  <c:v>4</c:v>
                </c:pt>
                <c:pt idx="11">
                  <c:v>4</c:v>
                </c:pt>
                <c:pt idx="12">
                  <c:v>4</c:v>
                </c:pt>
                <c:pt idx="13">
                  <c:v>4</c:v>
                </c:pt>
                <c:pt idx="14">
                  <c:v>1</c:v>
                </c:pt>
                <c:pt idx="15">
                  <c:v>3</c:v>
                </c:pt>
                <c:pt idx="16">
                  <c:v>3</c:v>
                </c:pt>
                <c:pt idx="17">
                  <c:v>3</c:v>
                </c:pt>
                <c:pt idx="18">
                  <c:v>3</c:v>
                </c:pt>
                <c:pt idx="19">
                  <c:v>2</c:v>
                </c:pt>
                <c:pt idx="20">
                  <c:v>3</c:v>
                </c:pt>
                <c:pt idx="21">
                  <c:v>3</c:v>
                </c:pt>
                <c:pt idx="22">
                  <c:v>3</c:v>
                </c:pt>
                <c:pt idx="23">
                  <c:v>3</c:v>
                </c:pt>
                <c:pt idx="24">
                  <c:v>3</c:v>
                </c:pt>
                <c:pt idx="25">
                  <c:v>3</c:v>
                </c:pt>
                <c:pt idx="26">
                  <c:v>3</c:v>
                </c:pt>
                <c:pt idx="27">
                  <c:v>3</c:v>
                </c:pt>
              </c:numCache>
            </c:numRef>
          </c:yVal>
          <c:smooth val="0"/>
          <c:extLst>
            <c:ext xmlns:c15="http://schemas.microsoft.com/office/drawing/2012/chart" uri="{02D57815-91ED-43cb-92C2-25804820EDAC}">
              <c15:datalabelsRange>
                <c15:f>Demarcação!$A$3:$A$27</c15:f>
                <c15:dlblRangeCache>
                  <c:ptCount val="25"/>
                  <c:pt idx="0">
                    <c:v>47</c:v>
                  </c:pt>
                  <c:pt idx="1">
                    <c:v>72</c:v>
                  </c:pt>
                  <c:pt idx="2">
                    <c:v>68</c:v>
                  </c:pt>
                  <c:pt idx="3">
                    <c:v>151</c:v>
                  </c:pt>
                  <c:pt idx="4">
                    <c:v>169</c:v>
                  </c:pt>
                  <c:pt idx="5">
                    <c:v>267</c:v>
                  </c:pt>
                  <c:pt idx="6">
                    <c:v>173</c:v>
                  </c:pt>
                  <c:pt idx="7">
                    <c:v>284</c:v>
                  </c:pt>
                  <c:pt idx="8">
                    <c:v>187</c:v>
                  </c:pt>
                  <c:pt idx="9">
                    <c:v>179</c:v>
                  </c:pt>
                  <c:pt idx="10">
                    <c:v>939</c:v>
                  </c:pt>
                  <c:pt idx="11">
                    <c:v>1901</c:v>
                  </c:pt>
                  <c:pt idx="12">
                    <c:v>1007</c:v>
                  </c:pt>
                  <c:pt idx="13">
                    <c:v>985</c:v>
                  </c:pt>
                  <c:pt idx="14">
                    <c:v>207</c:v>
                  </c:pt>
                  <c:pt idx="15">
                    <c:v>208</c:v>
                  </c:pt>
                  <c:pt idx="16">
                    <c:v>210</c:v>
                  </c:pt>
                  <c:pt idx="17">
                    <c:v>211</c:v>
                  </c:pt>
                  <c:pt idx="18">
                    <c:v>213</c:v>
                  </c:pt>
                  <c:pt idx="19">
                    <c:v>209</c:v>
                  </c:pt>
                  <c:pt idx="20">
                    <c:v>220</c:v>
                  </c:pt>
                  <c:pt idx="21">
                    <c:v>230</c:v>
                  </c:pt>
                  <c:pt idx="22">
                    <c:v>222</c:v>
                  </c:pt>
                  <c:pt idx="23">
                    <c:v>242</c:v>
                  </c:pt>
                  <c:pt idx="24">
                    <c:v>280</c:v>
                  </c:pt>
                </c15:dlblRangeCache>
              </c15:datalabelsRange>
            </c:ext>
            <c:ext xmlns:c16="http://schemas.microsoft.com/office/drawing/2014/chart" uri="{C3380CC4-5D6E-409C-BE32-E72D297353CC}">
              <c16:uniqueId val="{00000014-57F1-4F9D-8D85-59F3739D4A74}"/>
            </c:ext>
          </c:extLst>
        </c:ser>
        <c:dLbls>
          <c:dLblPos val="l"/>
          <c:showLegendKey val="0"/>
          <c:showVal val="1"/>
          <c:showCatName val="0"/>
          <c:showSerName val="0"/>
          <c:showPercent val="0"/>
          <c:showBubbleSize val="0"/>
        </c:dLbls>
        <c:axId val="479553599"/>
        <c:axId val="1000440240"/>
      </c:scatterChart>
      <c:valAx>
        <c:axId val="479553599"/>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pt-BR" b="1"/>
                  <a:t>Cenário</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1000440240"/>
        <c:crosses val="autoZero"/>
        <c:crossBetween val="midCat"/>
      </c:valAx>
      <c:valAx>
        <c:axId val="1000440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pt-BR"/>
                  <a:t>% de Execução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79553599"/>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511811024" r="0.511811024" t="0.78740157499999996" header="0.31496062000000002" footer="0.3149606200000000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Demarcação!$K$1</c:f>
              <c:strCache>
                <c:ptCount val="1"/>
                <c:pt idx="0">
                  <c:v>FAUC 2020</c:v>
                </c:pt>
              </c:strCache>
            </c:strRef>
          </c:tx>
          <c:spPr>
            <a:solidFill>
              <a:schemeClr val="accent1"/>
            </a:solidFill>
            <a:ln>
              <a:noFill/>
            </a:ln>
            <a:effectLst/>
          </c:spPr>
          <c:invertIfNegative val="0"/>
          <c:cat>
            <c:strRef>
              <c:f>Demarcação!$C$3:$C$30</c:f>
              <c:strCache>
                <c:ptCount val="28"/>
                <c:pt idx="0">
                  <c:v>ESEC da Terra do Meio</c:v>
                </c:pt>
                <c:pt idx="1">
                  <c:v>ESEC Juami-Japurá</c:v>
                </c:pt>
                <c:pt idx="2">
                  <c:v>ESEC Rio Acre</c:v>
                </c:pt>
                <c:pt idx="3">
                  <c:v>PARNA da Serra do Pardo</c:v>
                </c:pt>
                <c:pt idx="4">
                  <c:v>PARNA do Cabo Orange</c:v>
                </c:pt>
                <c:pt idx="5">
                  <c:v>PARNA do Jamanxim</c:v>
                </c:pt>
                <c:pt idx="6">
                  <c:v>PARNA do Jaú</c:v>
                </c:pt>
                <c:pt idx="7">
                  <c:v>PARNA dos Campos Amazônicos</c:v>
                </c:pt>
                <c:pt idx="8">
                  <c:v>PARNA Montanhas do Tumucumaque</c:v>
                </c:pt>
                <c:pt idx="9">
                  <c:v>PARNA Viruá</c:v>
                </c:pt>
                <c:pt idx="10">
                  <c:v>PE Chandless</c:v>
                </c:pt>
                <c:pt idx="11">
                  <c:v>PE Cristalino I e II</c:v>
                </c:pt>
                <c:pt idx="12">
                  <c:v>PE Rio Negro Setor Norte</c:v>
                </c:pt>
                <c:pt idx="13">
                  <c:v>RDS Cujubim</c:v>
                </c:pt>
                <c:pt idx="14">
                  <c:v>REBIO do Gurupi</c:v>
                </c:pt>
                <c:pt idx="15">
                  <c:v>REBIO do Jaru</c:v>
                </c:pt>
                <c:pt idx="16">
                  <c:v>REBIO do Rio Trombetas</c:v>
                </c:pt>
                <c:pt idx="17">
                  <c:v>REBIO do Tapirapé</c:v>
                </c:pt>
                <c:pt idx="18">
                  <c:v>REBIO do Uatumã</c:v>
                </c:pt>
                <c:pt idx="19">
                  <c:v>REBIO Lago Piratuba</c:v>
                </c:pt>
                <c:pt idx="20">
                  <c:v>RESEX Auati-Paraná</c:v>
                </c:pt>
                <c:pt idx="21">
                  <c:v>RESEX Baixo Juruá</c:v>
                </c:pt>
                <c:pt idx="22">
                  <c:v>RESEX Chico Mendes</c:v>
                </c:pt>
                <c:pt idx="23">
                  <c:v>RESEX do Lago do Capanã Grande</c:v>
                </c:pt>
                <c:pt idx="24">
                  <c:v>RESEX Rio Iriri</c:v>
                </c:pt>
                <c:pt idx="25">
                  <c:v>RESEX Rio Ouro Preto</c:v>
                </c:pt>
                <c:pt idx="26">
                  <c:v>RESEX Riozinho do Anfrísio</c:v>
                </c:pt>
                <c:pt idx="27">
                  <c:v>RESEX Verde para Sempre</c:v>
                </c:pt>
              </c:strCache>
            </c:strRef>
          </c:cat>
          <c:val>
            <c:numRef>
              <c:f>Demarcação!$E$3:$E$30</c:f>
              <c:numCache>
                <c:formatCode>General</c:formatCode>
                <c:ptCount val="28"/>
                <c:pt idx="0">
                  <c:v>15</c:v>
                </c:pt>
                <c:pt idx="1">
                  <c:v>15</c:v>
                </c:pt>
                <c:pt idx="2">
                  <c:v>15</c:v>
                </c:pt>
                <c:pt idx="3">
                  <c:v>15</c:v>
                </c:pt>
                <c:pt idx="4">
                  <c:v>0</c:v>
                </c:pt>
                <c:pt idx="5">
                  <c:v>10</c:v>
                </c:pt>
                <c:pt idx="6">
                  <c:v>15</c:v>
                </c:pt>
                <c:pt idx="7">
                  <c:v>15</c:v>
                </c:pt>
                <c:pt idx="8">
                  <c:v>15</c:v>
                </c:pt>
                <c:pt idx="9">
                  <c:v>60</c:v>
                </c:pt>
                <c:pt idx="10">
                  <c:v>60</c:v>
                </c:pt>
                <c:pt idx="11">
                  <c:v>60</c:v>
                </c:pt>
                <c:pt idx="12">
                  <c:v>60</c:v>
                </c:pt>
                <c:pt idx="13">
                  <c:v>60</c:v>
                </c:pt>
                <c:pt idx="14">
                  <c:v>0</c:v>
                </c:pt>
                <c:pt idx="15">
                  <c:v>15</c:v>
                </c:pt>
                <c:pt idx="16">
                  <c:v>15</c:v>
                </c:pt>
                <c:pt idx="17">
                  <c:v>15</c:v>
                </c:pt>
                <c:pt idx="18">
                  <c:v>15</c:v>
                </c:pt>
                <c:pt idx="19">
                  <c:v>10</c:v>
                </c:pt>
                <c:pt idx="20">
                  <c:v>15</c:v>
                </c:pt>
                <c:pt idx="21">
                  <c:v>15</c:v>
                </c:pt>
                <c:pt idx="22">
                  <c:v>15</c:v>
                </c:pt>
                <c:pt idx="23">
                  <c:v>15</c:v>
                </c:pt>
                <c:pt idx="24">
                  <c:v>15</c:v>
                </c:pt>
                <c:pt idx="25">
                  <c:v>15</c:v>
                </c:pt>
                <c:pt idx="26">
                  <c:v>15</c:v>
                </c:pt>
                <c:pt idx="27">
                  <c:v>15</c:v>
                </c:pt>
              </c:numCache>
            </c:numRef>
          </c:val>
          <c:extLst>
            <c:ext xmlns:c16="http://schemas.microsoft.com/office/drawing/2014/chart" uri="{C3380CC4-5D6E-409C-BE32-E72D297353CC}">
              <c16:uniqueId val="{00000000-6F40-4EC3-992E-91EF464BF40A}"/>
            </c:ext>
          </c:extLst>
        </c:ser>
        <c:ser>
          <c:idx val="2"/>
          <c:order val="2"/>
          <c:tx>
            <c:strRef>
              <c:f>Demarcação!$F$2</c:f>
              <c:strCache>
                <c:ptCount val="1"/>
                <c:pt idx="0">
                  <c:v>Planejado 2020</c:v>
                </c:pt>
              </c:strCache>
            </c:strRef>
          </c:tx>
          <c:spPr>
            <a:solidFill>
              <a:schemeClr val="accent3"/>
            </a:solidFill>
            <a:ln>
              <a:noFill/>
            </a:ln>
            <a:effectLst/>
          </c:spPr>
          <c:invertIfNegative val="0"/>
          <c:cat>
            <c:strRef>
              <c:f>Demarcação!$C$3:$C$30</c:f>
              <c:strCache>
                <c:ptCount val="28"/>
                <c:pt idx="0">
                  <c:v>ESEC da Terra do Meio</c:v>
                </c:pt>
                <c:pt idx="1">
                  <c:v>ESEC Juami-Japurá</c:v>
                </c:pt>
                <c:pt idx="2">
                  <c:v>ESEC Rio Acre</c:v>
                </c:pt>
                <c:pt idx="3">
                  <c:v>PARNA da Serra do Pardo</c:v>
                </c:pt>
                <c:pt idx="4">
                  <c:v>PARNA do Cabo Orange</c:v>
                </c:pt>
                <c:pt idx="5">
                  <c:v>PARNA do Jamanxim</c:v>
                </c:pt>
                <c:pt idx="6">
                  <c:v>PARNA do Jaú</c:v>
                </c:pt>
                <c:pt idx="7">
                  <c:v>PARNA dos Campos Amazônicos</c:v>
                </c:pt>
                <c:pt idx="8">
                  <c:v>PARNA Montanhas do Tumucumaque</c:v>
                </c:pt>
                <c:pt idx="9">
                  <c:v>PARNA Viruá</c:v>
                </c:pt>
                <c:pt idx="10">
                  <c:v>PE Chandless</c:v>
                </c:pt>
                <c:pt idx="11">
                  <c:v>PE Cristalino I e II</c:v>
                </c:pt>
                <c:pt idx="12">
                  <c:v>PE Rio Negro Setor Norte</c:v>
                </c:pt>
                <c:pt idx="13">
                  <c:v>RDS Cujubim</c:v>
                </c:pt>
                <c:pt idx="14">
                  <c:v>REBIO do Gurupi</c:v>
                </c:pt>
                <c:pt idx="15">
                  <c:v>REBIO do Jaru</c:v>
                </c:pt>
                <c:pt idx="16">
                  <c:v>REBIO do Rio Trombetas</c:v>
                </c:pt>
                <c:pt idx="17">
                  <c:v>REBIO do Tapirapé</c:v>
                </c:pt>
                <c:pt idx="18">
                  <c:v>REBIO do Uatumã</c:v>
                </c:pt>
                <c:pt idx="19">
                  <c:v>REBIO Lago Piratuba</c:v>
                </c:pt>
                <c:pt idx="20">
                  <c:v>RESEX Auati-Paraná</c:v>
                </c:pt>
                <c:pt idx="21">
                  <c:v>RESEX Baixo Juruá</c:v>
                </c:pt>
                <c:pt idx="22">
                  <c:v>RESEX Chico Mendes</c:v>
                </c:pt>
                <c:pt idx="23">
                  <c:v>RESEX do Lago do Capanã Grande</c:v>
                </c:pt>
                <c:pt idx="24">
                  <c:v>RESEX Rio Iriri</c:v>
                </c:pt>
                <c:pt idx="25">
                  <c:v>RESEX Rio Ouro Preto</c:v>
                </c:pt>
                <c:pt idx="26">
                  <c:v>RESEX Riozinho do Anfrísio</c:v>
                </c:pt>
                <c:pt idx="27">
                  <c:v>RESEX Verde para Sempre</c:v>
                </c:pt>
              </c:strCache>
            </c:strRef>
          </c:cat>
          <c:val>
            <c:numRef>
              <c:f>Demarcação!$F$3:$F$30</c:f>
              <c:numCache>
                <c:formatCode>General</c:formatCode>
                <c:ptCount val="28"/>
                <c:pt idx="0">
                  <c:v>60</c:v>
                </c:pt>
                <c:pt idx="1">
                  <c:v>60</c:v>
                </c:pt>
                <c:pt idx="2">
                  <c:v>60</c:v>
                </c:pt>
                <c:pt idx="3">
                  <c:v>60</c:v>
                </c:pt>
                <c:pt idx="4">
                  <c:v>15</c:v>
                </c:pt>
                <c:pt idx="5">
                  <c:v>15</c:v>
                </c:pt>
                <c:pt idx="6">
                  <c:v>60</c:v>
                </c:pt>
                <c:pt idx="7">
                  <c:v>15</c:v>
                </c:pt>
                <c:pt idx="8">
                  <c:v>60</c:v>
                </c:pt>
                <c:pt idx="9">
                  <c:v>100</c:v>
                </c:pt>
                <c:pt idx="10">
                  <c:v>60</c:v>
                </c:pt>
                <c:pt idx="11">
                  <c:v>60</c:v>
                </c:pt>
                <c:pt idx="12">
                  <c:v>100</c:v>
                </c:pt>
                <c:pt idx="13">
                  <c:v>100</c:v>
                </c:pt>
                <c:pt idx="14">
                  <c:v>60</c:v>
                </c:pt>
                <c:pt idx="15">
                  <c:v>60</c:v>
                </c:pt>
                <c:pt idx="16">
                  <c:v>100</c:v>
                </c:pt>
                <c:pt idx="17">
                  <c:v>60</c:v>
                </c:pt>
                <c:pt idx="18">
                  <c:v>60</c:v>
                </c:pt>
                <c:pt idx="19">
                  <c:v>100</c:v>
                </c:pt>
                <c:pt idx="20">
                  <c:v>60</c:v>
                </c:pt>
                <c:pt idx="21">
                  <c:v>60</c:v>
                </c:pt>
                <c:pt idx="22">
                  <c:v>15</c:v>
                </c:pt>
                <c:pt idx="23">
                  <c:v>15</c:v>
                </c:pt>
                <c:pt idx="24">
                  <c:v>60</c:v>
                </c:pt>
                <c:pt idx="25">
                  <c:v>15</c:v>
                </c:pt>
                <c:pt idx="26">
                  <c:v>60</c:v>
                </c:pt>
                <c:pt idx="27">
                  <c:v>10</c:v>
                </c:pt>
              </c:numCache>
            </c:numRef>
          </c:val>
          <c:extLst>
            <c:ext xmlns:c16="http://schemas.microsoft.com/office/drawing/2014/chart" uri="{C3380CC4-5D6E-409C-BE32-E72D297353CC}">
              <c16:uniqueId val="{00000001-6F40-4EC3-992E-91EF464BF40A}"/>
            </c:ext>
          </c:extLst>
        </c:ser>
        <c:dLbls>
          <c:showLegendKey val="0"/>
          <c:showVal val="0"/>
          <c:showCatName val="0"/>
          <c:showSerName val="0"/>
          <c:showPercent val="0"/>
          <c:showBubbleSize val="0"/>
        </c:dLbls>
        <c:gapWidth val="217"/>
        <c:overlap val="-27"/>
        <c:axId val="1002244480"/>
        <c:axId val="2089539712"/>
      </c:barChart>
      <c:lineChart>
        <c:grouping val="standard"/>
        <c:varyColors val="0"/>
        <c:ser>
          <c:idx val="1"/>
          <c:order val="1"/>
          <c:tx>
            <c:strRef>
              <c:f>Demarcação!$K$2</c:f>
              <c:strCache>
                <c:ptCount val="1"/>
                <c:pt idx="0">
                  <c:v>Meta</c:v>
                </c:pt>
              </c:strCache>
            </c:strRef>
          </c:tx>
          <c:spPr>
            <a:ln w="28575" cap="rnd">
              <a:solidFill>
                <a:schemeClr val="accent2"/>
              </a:solidFill>
              <a:round/>
            </a:ln>
            <a:effectLst/>
          </c:spPr>
          <c:marker>
            <c:symbol val="none"/>
          </c:marker>
          <c:cat>
            <c:strRef>
              <c:f>Demarcação!$C$3:$C$6</c:f>
              <c:strCache>
                <c:ptCount val="4"/>
                <c:pt idx="0">
                  <c:v>ESEC da Terra do Meio</c:v>
                </c:pt>
                <c:pt idx="1">
                  <c:v>ESEC Juami-Japurá</c:v>
                </c:pt>
                <c:pt idx="2">
                  <c:v>ESEC Rio Acre</c:v>
                </c:pt>
                <c:pt idx="3">
                  <c:v>PARNA da Serra do Pardo</c:v>
                </c:pt>
              </c:strCache>
            </c:strRef>
          </c:cat>
          <c:val>
            <c:numRef>
              <c:f>Demarcação!$K$3:$K$30</c:f>
              <c:numCache>
                <c:formatCode>General</c:formatCode>
                <c:ptCount val="28"/>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pt idx="17">
                  <c:v>100</c:v>
                </c:pt>
                <c:pt idx="18">
                  <c:v>100</c:v>
                </c:pt>
                <c:pt idx="19">
                  <c:v>100</c:v>
                </c:pt>
                <c:pt idx="20">
                  <c:v>100</c:v>
                </c:pt>
                <c:pt idx="21">
                  <c:v>100</c:v>
                </c:pt>
                <c:pt idx="22">
                  <c:v>100</c:v>
                </c:pt>
                <c:pt idx="23">
                  <c:v>100</c:v>
                </c:pt>
                <c:pt idx="24">
                  <c:v>100</c:v>
                </c:pt>
                <c:pt idx="25">
                  <c:v>100</c:v>
                </c:pt>
                <c:pt idx="26">
                  <c:v>100</c:v>
                </c:pt>
                <c:pt idx="27">
                  <c:v>100</c:v>
                </c:pt>
              </c:numCache>
            </c:numRef>
          </c:val>
          <c:smooth val="0"/>
          <c:extLst>
            <c:ext xmlns:c16="http://schemas.microsoft.com/office/drawing/2014/chart" uri="{C3380CC4-5D6E-409C-BE32-E72D297353CC}">
              <c16:uniqueId val="{00000002-6F40-4EC3-992E-91EF464BF40A}"/>
            </c:ext>
          </c:extLst>
        </c:ser>
        <c:dLbls>
          <c:showLegendKey val="0"/>
          <c:showVal val="0"/>
          <c:showCatName val="0"/>
          <c:showSerName val="0"/>
          <c:showPercent val="0"/>
          <c:showBubbleSize val="0"/>
        </c:dLbls>
        <c:marker val="1"/>
        <c:smooth val="0"/>
        <c:axId val="1002244480"/>
        <c:axId val="2089539712"/>
      </c:lineChart>
      <c:catAx>
        <c:axId val="1002244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9539712"/>
        <c:crosses val="autoZero"/>
        <c:auto val="1"/>
        <c:lblAlgn val="ctr"/>
        <c:lblOffset val="100"/>
        <c:noMultiLvlLbl val="0"/>
      </c:catAx>
      <c:valAx>
        <c:axId val="2089539712"/>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2244480"/>
        <c:crosses val="autoZero"/>
        <c:crossBetween val="between"/>
        <c:majorUnit val="20"/>
        <c:minorUnit val="10"/>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511811024" r="0.511811024" t="0.78740157499999996" header="0.31496062000000002" footer="0.3149606200000000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Fundiário!$A$3:$A$14</c:f>
              <c:strCache>
                <c:ptCount val="12"/>
                <c:pt idx="0">
                  <c:v>1901</c:v>
                </c:pt>
                <c:pt idx="1">
                  <c:v>985</c:v>
                </c:pt>
                <c:pt idx="2">
                  <c:v>991</c:v>
                </c:pt>
                <c:pt idx="3">
                  <c:v>1635</c:v>
                </c:pt>
                <c:pt idx="4">
                  <c:v>1007</c:v>
                </c:pt>
                <c:pt idx="5">
                  <c:v>47</c:v>
                </c:pt>
                <c:pt idx="6">
                  <c:v>151</c:v>
                </c:pt>
                <c:pt idx="7">
                  <c:v>267</c:v>
                </c:pt>
                <c:pt idx="8">
                  <c:v>207</c:v>
                </c:pt>
                <c:pt idx="9">
                  <c:v>260</c:v>
                </c:pt>
              </c:strCache>
            </c:strRef>
          </c:tx>
          <c:spPr>
            <a:ln w="25400" cap="rnd">
              <a:noFill/>
              <a:round/>
            </a:ln>
            <a:effectLst/>
          </c:spPr>
          <c:marker>
            <c:symbol val="circle"/>
            <c:size val="5"/>
            <c:spPr>
              <a:solidFill>
                <a:schemeClr val="accent1"/>
              </a:solidFill>
              <a:ln w="9525">
                <a:solidFill>
                  <a:schemeClr val="accent1"/>
                </a:solidFill>
              </a:ln>
              <a:effectLst/>
            </c:spPr>
          </c:marker>
          <c:dLbls>
            <c:dLbl>
              <c:idx val="0"/>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2D42-458D-A9E3-BA4D33D3C7D6}"/>
                </c:ext>
              </c:extLst>
            </c:dLbl>
            <c:dLbl>
              <c:idx val="1"/>
              <c:tx>
                <c:rich>
                  <a:bodyPr/>
                  <a:lstStyle/>
                  <a:p>
                    <a:fld id="{E1501066-47FA-4FEC-ABB2-501051860EDD}" type="CELLRANGE">
                      <a:rPr lang="en-US"/>
                      <a:pPr/>
                      <a:t>[]</a:t>
                    </a:fld>
                    <a:r>
                      <a:rPr lang="en-US" baseline="0"/>
                      <a:t>; </a:t>
                    </a:r>
                    <a:fld id="{58FCFE58-F741-4FFF-84F4-D17178A45213}"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2D42-458D-A9E3-BA4D33D3C7D6}"/>
                </c:ext>
              </c:extLst>
            </c:dLbl>
            <c:dLbl>
              <c:idx val="2"/>
              <c:tx>
                <c:rich>
                  <a:bodyPr/>
                  <a:lstStyle/>
                  <a:p>
                    <a:fld id="{FF442006-3356-4357-993E-EC62CAFA9044}" type="CELLRANGE">
                      <a:rPr lang="en-US"/>
                      <a:pPr/>
                      <a:t>[]</a:t>
                    </a:fld>
                    <a:r>
                      <a:rPr lang="en-US" baseline="0"/>
                      <a:t>; </a:t>
                    </a:r>
                    <a:fld id="{A86C89E5-E793-4C9D-B236-BDAD82326C8C}"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2D42-458D-A9E3-BA4D33D3C7D6}"/>
                </c:ext>
              </c:extLst>
            </c:dLbl>
            <c:dLbl>
              <c:idx val="3"/>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2D42-458D-A9E3-BA4D33D3C7D6}"/>
                </c:ext>
              </c:extLst>
            </c:dLbl>
            <c:dLbl>
              <c:idx val="4"/>
              <c:tx>
                <c:rich>
                  <a:bodyPr/>
                  <a:lstStyle/>
                  <a:p>
                    <a:fld id="{89D5509F-6649-411C-BD4C-3214F5D2A68D}" type="CELLRANGE">
                      <a:rPr lang="en-US"/>
                      <a:pPr/>
                      <a:t>[]</a:t>
                    </a:fld>
                    <a:r>
                      <a:rPr lang="en-US" baseline="0"/>
                      <a:t>; </a:t>
                    </a:r>
                    <a:fld id="{DC8C2E49-D50D-4ACF-A112-10C56FAE5E45}"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2D42-458D-A9E3-BA4D33D3C7D6}"/>
                </c:ext>
              </c:extLst>
            </c:dLbl>
            <c:dLbl>
              <c:idx val="5"/>
              <c:tx>
                <c:rich>
                  <a:bodyPr/>
                  <a:lstStyle/>
                  <a:p>
                    <a:fld id="{806949EF-6EAE-4481-B9DD-B0136112E100}" type="CELLRANGE">
                      <a:rPr lang="en-US"/>
                      <a:pPr/>
                      <a:t>[]</a:t>
                    </a:fld>
                    <a:r>
                      <a:rPr lang="en-US" baseline="0"/>
                      <a:t>; </a:t>
                    </a:r>
                    <a:fld id="{93175CCD-D7EE-4F58-A6B5-CA2C7F749BE4}"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2D42-458D-A9E3-BA4D33D3C7D6}"/>
                </c:ext>
              </c:extLst>
            </c:dLbl>
            <c:dLbl>
              <c:idx val="6"/>
              <c:tx>
                <c:rich>
                  <a:bodyPr/>
                  <a:lstStyle/>
                  <a:p>
                    <a:fld id="{9204C786-B15F-471E-9186-C2067B10B06A}" type="CELLRANGE">
                      <a:rPr lang="en-US"/>
                      <a:pPr/>
                      <a:t>[]</a:t>
                    </a:fld>
                    <a:r>
                      <a:rPr lang="en-US" baseline="0"/>
                      <a:t>; </a:t>
                    </a:r>
                    <a:fld id="{8300E3DB-D44D-4AF5-8062-E39ED2C59B3F}"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2D42-458D-A9E3-BA4D33D3C7D6}"/>
                </c:ext>
              </c:extLst>
            </c:dLbl>
            <c:dLbl>
              <c:idx val="7"/>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7-2D42-458D-A9E3-BA4D33D3C7D6}"/>
                </c:ext>
              </c:extLst>
            </c:dLbl>
            <c:dLbl>
              <c:idx val="8"/>
              <c:tx>
                <c:rich>
                  <a:bodyPr/>
                  <a:lstStyle/>
                  <a:p>
                    <a:fld id="{BA5DFFA5-78C7-45BE-9E1D-518EA6057CDA}" type="CELLRANGE">
                      <a:rPr lang="en-US"/>
                      <a:pPr/>
                      <a:t>[]</a:t>
                    </a:fld>
                    <a:r>
                      <a:rPr lang="en-US" baseline="0"/>
                      <a:t>; </a:t>
                    </a:r>
                    <a:fld id="{C9D87134-5503-4253-B561-02671B473418}"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2D42-458D-A9E3-BA4D33D3C7D6}"/>
                </c:ext>
              </c:extLst>
            </c:dLbl>
            <c:dLbl>
              <c:idx val="9"/>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9-2D42-458D-A9E3-BA4D33D3C7D6}"/>
                </c:ext>
              </c:extLst>
            </c:dLbl>
            <c:dLbl>
              <c:idx val="10"/>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A-2D42-458D-A9E3-BA4D33D3C7D6}"/>
                </c:ext>
              </c:extLst>
            </c:dLbl>
            <c:dLbl>
              <c:idx val="11"/>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B-2D42-458D-A9E3-BA4D33D3C7D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l"/>
            <c:showLegendKey val="0"/>
            <c:showVal val="1"/>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linear"/>
            <c:dispRSqr val="1"/>
            <c:dispEq val="0"/>
            <c:trendlineLbl>
              <c:layout>
                <c:manualLayout>
                  <c:x val="-0.10865573053368328"/>
                  <c:y val="7.6226269262354471E-2"/>
                </c:manualLayout>
              </c:layout>
              <c:numFmt formatCode="General" sourceLinked="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rendlineLbl>
          </c:trendline>
          <c:trendline>
            <c:spPr>
              <a:ln w="19050" cap="rnd">
                <a:solidFill>
                  <a:schemeClr val="accent1"/>
                </a:solidFill>
                <a:prstDash val="sysDot"/>
              </a:ln>
              <a:effectLst/>
            </c:spPr>
            <c:trendlineType val="linear"/>
            <c:dispRSqr val="0"/>
            <c:dispEq val="0"/>
          </c:trendline>
          <c:xVal>
            <c:numRef>
              <c:f>Fundiário!$J$3:$J$14</c:f>
              <c:numCache>
                <c:formatCode>0%</c:formatCode>
                <c:ptCount val="12"/>
                <c:pt idx="0">
                  <c:v>0</c:v>
                </c:pt>
                <c:pt idx="1">
                  <c:v>0.32102997101247593</c:v>
                </c:pt>
                <c:pt idx="2">
                  <c:v>6.4661637323036786E-2</c:v>
                </c:pt>
                <c:pt idx="3">
                  <c:v>5.5565152446849522E-2</c:v>
                </c:pt>
                <c:pt idx="4">
                  <c:v>3.1753061100933663E-2</c:v>
                </c:pt>
                <c:pt idx="5">
                  <c:v>0</c:v>
                </c:pt>
                <c:pt idx="6">
                  <c:v>0</c:v>
                </c:pt>
                <c:pt idx="7">
                  <c:v>0</c:v>
                </c:pt>
                <c:pt idx="8">
                  <c:v>0</c:v>
                </c:pt>
                <c:pt idx="9">
                  <c:v>0</c:v>
                </c:pt>
              </c:numCache>
            </c:numRef>
          </c:xVal>
          <c:yVal>
            <c:numRef>
              <c:f>Fundiário!$G$3:$G$14</c:f>
              <c:numCache>
                <c:formatCode>General</c:formatCode>
                <c:ptCount val="12"/>
                <c:pt idx="0">
                  <c:v>2</c:v>
                </c:pt>
                <c:pt idx="1">
                  <c:v>2</c:v>
                </c:pt>
                <c:pt idx="2">
                  <c:v>2</c:v>
                </c:pt>
                <c:pt idx="3">
                  <c:v>2</c:v>
                </c:pt>
                <c:pt idx="4">
                  <c:v>2</c:v>
                </c:pt>
                <c:pt idx="5">
                  <c:v>2</c:v>
                </c:pt>
                <c:pt idx="6">
                  <c:v>2</c:v>
                </c:pt>
                <c:pt idx="7">
                  <c:v>2</c:v>
                </c:pt>
                <c:pt idx="8">
                  <c:v>2</c:v>
                </c:pt>
                <c:pt idx="9">
                  <c:v>2</c:v>
                </c:pt>
              </c:numCache>
            </c:numRef>
          </c:yVal>
          <c:smooth val="0"/>
          <c:extLst>
            <c:ext xmlns:c15="http://schemas.microsoft.com/office/drawing/2012/chart" uri="{02D57815-91ED-43cb-92C2-25804820EDAC}">
              <c15:datalabelsRange>
                <c15:f>Fundiário!$A$3:$A$14</c15:f>
                <c15:dlblRangeCache>
                  <c:ptCount val="12"/>
                  <c:pt idx="0">
                    <c:v>1901</c:v>
                  </c:pt>
                  <c:pt idx="1">
                    <c:v>985</c:v>
                  </c:pt>
                  <c:pt idx="2">
                    <c:v>991</c:v>
                  </c:pt>
                  <c:pt idx="3">
                    <c:v>1635</c:v>
                  </c:pt>
                  <c:pt idx="4">
                    <c:v>1007</c:v>
                  </c:pt>
                  <c:pt idx="5">
                    <c:v>47</c:v>
                  </c:pt>
                  <c:pt idx="6">
                    <c:v>151</c:v>
                  </c:pt>
                  <c:pt idx="7">
                    <c:v>267</c:v>
                  </c:pt>
                  <c:pt idx="8">
                    <c:v>207</c:v>
                  </c:pt>
                  <c:pt idx="9">
                    <c:v>260</c:v>
                  </c:pt>
                </c15:dlblRangeCache>
              </c15:datalabelsRange>
            </c:ext>
            <c:ext xmlns:c16="http://schemas.microsoft.com/office/drawing/2014/chart" uri="{C3380CC4-5D6E-409C-BE32-E72D297353CC}">
              <c16:uniqueId val="{0000001E-2D42-458D-A9E3-BA4D33D3C7D6}"/>
            </c:ext>
          </c:extLst>
        </c:ser>
        <c:dLbls>
          <c:dLblPos val="l"/>
          <c:showLegendKey val="0"/>
          <c:showVal val="1"/>
          <c:showCatName val="0"/>
          <c:showSerName val="0"/>
          <c:showPercent val="0"/>
          <c:showBubbleSize val="0"/>
        </c:dLbls>
        <c:axId val="479553599"/>
        <c:axId val="1000440240"/>
      </c:scatterChart>
      <c:valAx>
        <c:axId val="479553599"/>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pt-BR" b="1"/>
                  <a:t>Cenário</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1000440240"/>
        <c:crosses val="autoZero"/>
        <c:crossBetween val="midCat"/>
      </c:valAx>
      <c:valAx>
        <c:axId val="1000440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pt-BR"/>
                  <a:t>% de Execução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79553599"/>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511811024" r="0.511811024" t="0.78740157499999996" header="0.31496062000000002" footer="0.3149606200000000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Fundiário!$K$1</c:f>
              <c:strCache>
                <c:ptCount val="1"/>
                <c:pt idx="0">
                  <c:v>FAUC 2020</c:v>
                </c:pt>
              </c:strCache>
            </c:strRef>
          </c:tx>
          <c:spPr>
            <a:solidFill>
              <a:schemeClr val="accent1"/>
            </a:solidFill>
            <a:ln>
              <a:noFill/>
            </a:ln>
            <a:effectLst/>
          </c:spPr>
          <c:invertIfNegative val="0"/>
          <c:cat>
            <c:strRef>
              <c:f>Fundiário!$C$3:$C$12</c:f>
              <c:strCache>
                <c:ptCount val="10"/>
                <c:pt idx="0">
                  <c:v>PE Cristalino I e II</c:v>
                </c:pt>
                <c:pt idx="1">
                  <c:v>RDS Cujubim</c:v>
                </c:pt>
                <c:pt idx="2">
                  <c:v>RESEX Catuá-Ipixuna</c:v>
                </c:pt>
                <c:pt idx="3">
                  <c:v>RESEX Rio Xingu</c:v>
                </c:pt>
                <c:pt idx="4">
                  <c:v>PE Rio Negro Setor Norte</c:v>
                </c:pt>
                <c:pt idx="5">
                  <c:v>ESEC da Terra do Meio</c:v>
                </c:pt>
                <c:pt idx="6">
                  <c:v>PARNA da Serra do Pardo</c:v>
                </c:pt>
                <c:pt idx="7">
                  <c:v>PARNA do Jamanxim</c:v>
                </c:pt>
                <c:pt idx="8">
                  <c:v>REBIO do Gurupi</c:v>
                </c:pt>
                <c:pt idx="9">
                  <c:v>RESEX Verde para Sempre</c:v>
                </c:pt>
              </c:strCache>
            </c:strRef>
          </c:cat>
          <c:val>
            <c:numRef>
              <c:f>Fundiário!$E$3:$E$12</c:f>
              <c:numCache>
                <c:formatCode>General</c:formatCode>
                <c:ptCount val="10"/>
                <c:pt idx="0">
                  <c:v>70</c:v>
                </c:pt>
                <c:pt idx="1">
                  <c:v>70</c:v>
                </c:pt>
                <c:pt idx="2">
                  <c:v>70</c:v>
                </c:pt>
                <c:pt idx="3">
                  <c:v>70</c:v>
                </c:pt>
                <c:pt idx="4">
                  <c:v>70</c:v>
                </c:pt>
                <c:pt idx="5">
                  <c:v>70</c:v>
                </c:pt>
                <c:pt idx="6">
                  <c:v>70</c:v>
                </c:pt>
                <c:pt idx="7">
                  <c:v>70</c:v>
                </c:pt>
                <c:pt idx="8">
                  <c:v>70</c:v>
                </c:pt>
                <c:pt idx="9">
                  <c:v>70</c:v>
                </c:pt>
              </c:numCache>
            </c:numRef>
          </c:val>
          <c:extLst>
            <c:ext xmlns:c16="http://schemas.microsoft.com/office/drawing/2014/chart" uri="{C3380CC4-5D6E-409C-BE32-E72D297353CC}">
              <c16:uniqueId val="{00000000-308D-4115-AAE5-1B8A97B3A08F}"/>
            </c:ext>
          </c:extLst>
        </c:ser>
        <c:ser>
          <c:idx val="2"/>
          <c:order val="2"/>
          <c:tx>
            <c:strRef>
              <c:f>Fundiário!$F$2</c:f>
              <c:strCache>
                <c:ptCount val="1"/>
                <c:pt idx="0">
                  <c:v>Planejado 2020</c:v>
                </c:pt>
              </c:strCache>
            </c:strRef>
          </c:tx>
          <c:spPr>
            <a:solidFill>
              <a:schemeClr val="accent3"/>
            </a:solidFill>
            <a:ln>
              <a:noFill/>
            </a:ln>
            <a:effectLst/>
          </c:spPr>
          <c:invertIfNegative val="0"/>
          <c:cat>
            <c:strRef>
              <c:f>Fundiário!$C$3:$C$12</c:f>
              <c:strCache>
                <c:ptCount val="10"/>
                <c:pt idx="0">
                  <c:v>PE Cristalino I e II</c:v>
                </c:pt>
                <c:pt idx="1">
                  <c:v>RDS Cujubim</c:v>
                </c:pt>
                <c:pt idx="2">
                  <c:v>RESEX Catuá-Ipixuna</c:v>
                </c:pt>
                <c:pt idx="3">
                  <c:v>RESEX Rio Xingu</c:v>
                </c:pt>
                <c:pt idx="4">
                  <c:v>PE Rio Negro Setor Norte</c:v>
                </c:pt>
                <c:pt idx="5">
                  <c:v>ESEC da Terra do Meio</c:v>
                </c:pt>
                <c:pt idx="6">
                  <c:v>PARNA da Serra do Pardo</c:v>
                </c:pt>
                <c:pt idx="7">
                  <c:v>PARNA do Jamanxim</c:v>
                </c:pt>
                <c:pt idx="8">
                  <c:v>REBIO do Gurupi</c:v>
                </c:pt>
                <c:pt idx="9">
                  <c:v>RESEX Verde para Sempre</c:v>
                </c:pt>
              </c:strCache>
            </c:strRef>
          </c:cat>
          <c:val>
            <c:numRef>
              <c:f>Fundiário!$F$3:$F$12</c:f>
              <c:numCache>
                <c:formatCode>General</c:formatCode>
                <c:ptCount val="10"/>
                <c:pt idx="0">
                  <c:v>70</c:v>
                </c:pt>
                <c:pt idx="1">
                  <c:v>100</c:v>
                </c:pt>
                <c:pt idx="2">
                  <c:v>100</c:v>
                </c:pt>
                <c:pt idx="3">
                  <c:v>100</c:v>
                </c:pt>
                <c:pt idx="4">
                  <c:v>100</c:v>
                </c:pt>
                <c:pt idx="5">
                  <c:v>100</c:v>
                </c:pt>
                <c:pt idx="6">
                  <c:v>100</c:v>
                </c:pt>
                <c:pt idx="7">
                  <c:v>100</c:v>
                </c:pt>
                <c:pt idx="8">
                  <c:v>100</c:v>
                </c:pt>
                <c:pt idx="9">
                  <c:v>100</c:v>
                </c:pt>
              </c:numCache>
            </c:numRef>
          </c:val>
          <c:extLst>
            <c:ext xmlns:c16="http://schemas.microsoft.com/office/drawing/2014/chart" uri="{C3380CC4-5D6E-409C-BE32-E72D297353CC}">
              <c16:uniqueId val="{00000001-308D-4115-AAE5-1B8A97B3A08F}"/>
            </c:ext>
          </c:extLst>
        </c:ser>
        <c:dLbls>
          <c:showLegendKey val="0"/>
          <c:showVal val="0"/>
          <c:showCatName val="0"/>
          <c:showSerName val="0"/>
          <c:showPercent val="0"/>
          <c:showBubbleSize val="0"/>
        </c:dLbls>
        <c:gapWidth val="217"/>
        <c:overlap val="-27"/>
        <c:axId val="1002244480"/>
        <c:axId val="2089539712"/>
      </c:barChart>
      <c:lineChart>
        <c:grouping val="standard"/>
        <c:varyColors val="0"/>
        <c:ser>
          <c:idx val="1"/>
          <c:order val="1"/>
          <c:tx>
            <c:strRef>
              <c:f>Fundiário!$K$2</c:f>
              <c:strCache>
                <c:ptCount val="1"/>
                <c:pt idx="0">
                  <c:v>Meta</c:v>
                </c:pt>
              </c:strCache>
            </c:strRef>
          </c:tx>
          <c:spPr>
            <a:ln w="28575" cap="rnd">
              <a:solidFill>
                <a:schemeClr val="accent2"/>
              </a:solidFill>
              <a:round/>
            </a:ln>
            <a:effectLst/>
          </c:spPr>
          <c:marker>
            <c:symbol val="none"/>
          </c:marker>
          <c:cat>
            <c:strRef>
              <c:f>Fundiário!$C$3:$C$6</c:f>
              <c:strCache>
                <c:ptCount val="4"/>
                <c:pt idx="0">
                  <c:v>PE Cristalino I e II</c:v>
                </c:pt>
                <c:pt idx="1">
                  <c:v>RDS Cujubim</c:v>
                </c:pt>
                <c:pt idx="2">
                  <c:v>RESEX Catuá-Ipixuna</c:v>
                </c:pt>
                <c:pt idx="3">
                  <c:v>RESEX Rio Xingu</c:v>
                </c:pt>
              </c:strCache>
            </c:strRef>
          </c:cat>
          <c:val>
            <c:numRef>
              <c:f>Fundiário!$K$3:$K$12</c:f>
              <c:numCache>
                <c:formatCode>General</c:formatCode>
                <c:ptCount val="10"/>
                <c:pt idx="0">
                  <c:v>100</c:v>
                </c:pt>
                <c:pt idx="1">
                  <c:v>100</c:v>
                </c:pt>
                <c:pt idx="2">
                  <c:v>100</c:v>
                </c:pt>
                <c:pt idx="3">
                  <c:v>100</c:v>
                </c:pt>
                <c:pt idx="4">
                  <c:v>100</c:v>
                </c:pt>
                <c:pt idx="5">
                  <c:v>100</c:v>
                </c:pt>
                <c:pt idx="6">
                  <c:v>100</c:v>
                </c:pt>
                <c:pt idx="7">
                  <c:v>100</c:v>
                </c:pt>
                <c:pt idx="8">
                  <c:v>100</c:v>
                </c:pt>
                <c:pt idx="9">
                  <c:v>100</c:v>
                </c:pt>
              </c:numCache>
            </c:numRef>
          </c:val>
          <c:smooth val="0"/>
          <c:extLst>
            <c:ext xmlns:c16="http://schemas.microsoft.com/office/drawing/2014/chart" uri="{C3380CC4-5D6E-409C-BE32-E72D297353CC}">
              <c16:uniqueId val="{00000002-308D-4115-AAE5-1B8A97B3A08F}"/>
            </c:ext>
          </c:extLst>
        </c:ser>
        <c:dLbls>
          <c:showLegendKey val="0"/>
          <c:showVal val="0"/>
          <c:showCatName val="0"/>
          <c:showSerName val="0"/>
          <c:showPercent val="0"/>
          <c:showBubbleSize val="0"/>
        </c:dLbls>
        <c:marker val="1"/>
        <c:smooth val="0"/>
        <c:axId val="1002244480"/>
        <c:axId val="2089539712"/>
      </c:lineChart>
      <c:catAx>
        <c:axId val="1002244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9539712"/>
        <c:crosses val="autoZero"/>
        <c:auto val="1"/>
        <c:lblAlgn val="ctr"/>
        <c:lblOffset val="100"/>
        <c:noMultiLvlLbl val="0"/>
      </c:catAx>
      <c:valAx>
        <c:axId val="2089539712"/>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2244480"/>
        <c:crosses val="autoZero"/>
        <c:crossBetween val="between"/>
        <c:majorUnit val="20"/>
        <c:minorUnit val="10"/>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511811024" r="0.511811024" t="0.78740157499999996" header="0.31496062000000002" footer="0.3149606200000000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Proteção!$A$3:$A$32</c:f>
              <c:strCache>
                <c:ptCount val="17"/>
                <c:pt idx="0">
                  <c:v>1901</c:v>
                </c:pt>
                <c:pt idx="1">
                  <c:v>991</c:v>
                </c:pt>
                <c:pt idx="2">
                  <c:v>68</c:v>
                </c:pt>
                <c:pt idx="3">
                  <c:v>151</c:v>
                </c:pt>
                <c:pt idx="4">
                  <c:v>173</c:v>
                </c:pt>
                <c:pt idx="5">
                  <c:v>220</c:v>
                </c:pt>
                <c:pt idx="6">
                  <c:v>260</c:v>
                </c:pt>
                <c:pt idx="7">
                  <c:v>72</c:v>
                </c:pt>
                <c:pt idx="8">
                  <c:v>49</c:v>
                </c:pt>
                <c:pt idx="9">
                  <c:v>187</c:v>
                </c:pt>
                <c:pt idx="10">
                  <c:v>232</c:v>
                </c:pt>
                <c:pt idx="11">
                  <c:v>242</c:v>
                </c:pt>
                <c:pt idx="12">
                  <c:v>280</c:v>
                </c:pt>
                <c:pt idx="13">
                  <c:v>1635</c:v>
                </c:pt>
                <c:pt idx="14">
                  <c:v>47</c:v>
                </c:pt>
                <c:pt idx="15">
                  <c:v>985</c:v>
                </c:pt>
                <c:pt idx="16">
                  <c:v>210</c:v>
                </c:pt>
              </c:strCache>
            </c:strRef>
          </c:tx>
          <c:spPr>
            <a:ln w="19050" cap="rnd">
              <a:noFill/>
              <a:round/>
            </a:ln>
            <a:effectLst/>
          </c:spPr>
          <c:marker>
            <c:symbol val="circle"/>
            <c:size val="5"/>
            <c:spPr>
              <a:solidFill>
                <a:schemeClr val="accent1"/>
              </a:solidFill>
              <a:ln w="9525">
                <a:solidFill>
                  <a:schemeClr val="accent1"/>
                </a:solidFill>
              </a:ln>
              <a:effectLst/>
            </c:spPr>
          </c:marker>
          <c:dLbls>
            <c:dLbl>
              <c:idx val="0"/>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A518-4A08-AD57-BF3CDDD62F1B}"/>
                </c:ext>
              </c:extLst>
            </c:dLbl>
            <c:dLbl>
              <c:idx val="1"/>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A518-4A08-AD57-BF3CDDD62F1B}"/>
                </c:ext>
              </c:extLst>
            </c:dLbl>
            <c:dLbl>
              <c:idx val="2"/>
              <c:layout>
                <c:manualLayout>
                  <c:x val="-7.1333333333333332E-2"/>
                  <c:y val="-2.0449897750511249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A518-4A08-AD57-BF3CDDD62F1B}"/>
                </c:ext>
              </c:extLst>
            </c:dLbl>
            <c:dLbl>
              <c:idx val="3"/>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A518-4A08-AD57-BF3CDDD62F1B}"/>
                </c:ext>
              </c:extLst>
            </c:dLbl>
            <c:dLbl>
              <c:idx val="4"/>
              <c:tx>
                <c:rich>
                  <a:bodyPr/>
                  <a:lstStyle/>
                  <a:p>
                    <a:fld id="{A8C90BAF-1551-42E5-B86A-3C0D7DCFEB82}" type="CELLRANGE">
                      <a:rPr lang="en-US"/>
                      <a:pPr/>
                      <a:t>[]</a:t>
                    </a:fld>
                    <a:r>
                      <a:rPr lang="en-US" baseline="0"/>
                      <a:t>; </a:t>
                    </a:r>
                    <a:fld id="{1D21C406-1F18-4A0A-BB5E-CFB6EB68E3F1}"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A518-4A08-AD57-BF3CDDD62F1B}"/>
                </c:ext>
              </c:extLst>
            </c:dLbl>
            <c:dLbl>
              <c:idx val="5"/>
              <c:tx>
                <c:rich>
                  <a:bodyPr/>
                  <a:lstStyle/>
                  <a:p>
                    <a:fld id="{91C68CED-EA8E-445C-9626-3F867AF2D1CF}" type="CELLRANGE">
                      <a:rPr lang="en-US"/>
                      <a:pPr/>
                      <a:t>[]</a:t>
                    </a:fld>
                    <a:r>
                      <a:rPr lang="en-US" baseline="0"/>
                      <a:t>; </a:t>
                    </a:r>
                    <a:fld id="{F7D8A2E4-A2C1-4965-86A3-5C35F46B83D4}"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A518-4A08-AD57-BF3CDDD62F1B}"/>
                </c:ext>
              </c:extLst>
            </c:dLbl>
            <c:dLbl>
              <c:idx val="6"/>
              <c:layout>
                <c:manualLayout>
                  <c:x val="-6.4555555555555658E-2"/>
                  <c:y val="-7.3619631901840496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6-A518-4A08-AD57-BF3CDDD62F1B}"/>
                </c:ext>
              </c:extLst>
            </c:dLbl>
            <c:dLbl>
              <c:idx val="7"/>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7-A518-4A08-AD57-BF3CDDD62F1B}"/>
                </c:ext>
              </c:extLst>
            </c:dLbl>
            <c:dLbl>
              <c:idx val="8"/>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8-A518-4A08-AD57-BF3CDDD62F1B}"/>
                </c:ext>
              </c:extLst>
            </c:dLbl>
            <c:dLbl>
              <c:idx val="9"/>
              <c:tx>
                <c:rich>
                  <a:bodyPr/>
                  <a:lstStyle/>
                  <a:p>
                    <a:fld id="{1EA96B06-5251-4B2E-B669-808ED67CFB48}" type="CELLRANGE">
                      <a:rPr lang="en-US"/>
                      <a:pPr/>
                      <a:t>[]</a:t>
                    </a:fld>
                    <a:r>
                      <a:rPr lang="en-US" baseline="0"/>
                      <a:t>; </a:t>
                    </a:r>
                    <a:fld id="{BC0D18B1-7EF2-4D2E-94CD-3EEF28E6208F}"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A518-4A08-AD57-BF3CDDD62F1B}"/>
                </c:ext>
              </c:extLst>
            </c:dLbl>
            <c:dLbl>
              <c:idx val="10"/>
              <c:tx>
                <c:rich>
                  <a:bodyPr/>
                  <a:lstStyle/>
                  <a:p>
                    <a:fld id="{01E0CEB3-EAB3-49B7-9804-86B093C8AFFE}" type="CELLRANGE">
                      <a:rPr lang="en-US"/>
                      <a:pPr/>
                      <a:t>[]</a:t>
                    </a:fld>
                    <a:r>
                      <a:rPr lang="en-US" baseline="0"/>
                      <a:t>; </a:t>
                    </a:r>
                    <a:fld id="{789E4261-1D5A-4EED-8024-094E5A3A3398}"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A518-4A08-AD57-BF3CDDD62F1B}"/>
                </c:ext>
              </c:extLst>
            </c:dLbl>
            <c:dLbl>
              <c:idx val="11"/>
              <c:layout>
                <c:manualLayout>
                  <c:x val="-0.12133333333333333"/>
                  <c:y val="-4.4989775051124746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B-A518-4A08-AD57-BF3CDDD62F1B}"/>
                </c:ext>
              </c:extLst>
            </c:dLbl>
            <c:dLbl>
              <c:idx val="12"/>
              <c:layout>
                <c:manualLayout>
                  <c:x val="-0.13955555555555565"/>
                  <c:y val="-1.8745523054753364E-17"/>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C-A518-4A08-AD57-BF3CDDD62F1B}"/>
                </c:ext>
              </c:extLst>
            </c:dLbl>
            <c:dLbl>
              <c:idx val="13"/>
              <c:layout>
                <c:manualLayout>
                  <c:x val="-3.7999999999999999E-2"/>
                  <c:y val="4.9079754601226995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D-A518-4A08-AD57-BF3CDDD62F1B}"/>
                </c:ext>
              </c:extLst>
            </c:dLbl>
            <c:dLbl>
              <c:idx val="14"/>
              <c:layout>
                <c:manualLayout>
                  <c:x val="-9.0777777777777777E-2"/>
                  <c:y val="4.9079754601226995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E-A518-4A08-AD57-BF3CDDD62F1B}"/>
                </c:ext>
              </c:extLst>
            </c:dLbl>
            <c:dLbl>
              <c:idx val="15"/>
              <c:layout>
                <c:manualLayout>
                  <c:x val="-9.7888888888888886E-2"/>
                  <c:y val="3.6809815950920248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F-A518-4A08-AD57-BF3CDDD62F1B}"/>
                </c:ext>
              </c:extLst>
            </c:dLbl>
            <c:dLbl>
              <c:idx val="16"/>
              <c:tx>
                <c:rich>
                  <a:bodyPr/>
                  <a:lstStyle/>
                  <a:p>
                    <a:fld id="{03C53680-270A-4DE7-ADAF-0A4D7FC39AF6}" type="CELLRANGE">
                      <a:rPr lang="en-US"/>
                      <a:pPr/>
                      <a:t>[]</a:t>
                    </a:fld>
                    <a:r>
                      <a:rPr lang="en-US" baseline="0"/>
                      <a:t>; </a:t>
                    </a:r>
                    <a:fld id="{F619AFB6-8857-424A-8C7A-780300F1144F}"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0-A518-4A08-AD57-BF3CDDD62F1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l"/>
            <c:showLegendKey val="0"/>
            <c:showVal val="1"/>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linear"/>
            <c:dispRSqr val="1"/>
            <c:dispEq val="0"/>
            <c:trendlineLbl>
              <c:layout>
                <c:manualLayout>
                  <c:x val="-0.10865573053368328"/>
                  <c:y val="7.6226269262354471E-2"/>
                </c:manualLayout>
              </c:layout>
              <c:numFmt formatCode="General" sourceLinked="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rendlineLbl>
          </c:trendline>
          <c:trendline>
            <c:spPr>
              <a:ln w="19050" cap="rnd">
                <a:solidFill>
                  <a:schemeClr val="accent1"/>
                </a:solidFill>
                <a:prstDash val="sysDot"/>
              </a:ln>
              <a:effectLst/>
            </c:spPr>
            <c:trendlineType val="linear"/>
            <c:dispRSqr val="0"/>
            <c:dispEq val="0"/>
          </c:trendline>
          <c:xVal>
            <c:numRef>
              <c:f>Proteção!$G$3:$G$32</c:f>
              <c:numCache>
                <c:formatCode>General</c:formatCode>
                <c:ptCount val="17"/>
                <c:pt idx="0">
                  <c:v>2</c:v>
                </c:pt>
                <c:pt idx="1">
                  <c:v>2</c:v>
                </c:pt>
                <c:pt idx="2">
                  <c:v>3</c:v>
                </c:pt>
                <c:pt idx="3">
                  <c:v>3</c:v>
                </c:pt>
                <c:pt idx="4">
                  <c:v>3</c:v>
                </c:pt>
                <c:pt idx="5">
                  <c:v>3</c:v>
                </c:pt>
                <c:pt idx="6">
                  <c:v>3</c:v>
                </c:pt>
                <c:pt idx="7">
                  <c:v>3</c:v>
                </c:pt>
                <c:pt idx="8">
                  <c:v>3</c:v>
                </c:pt>
                <c:pt idx="9">
                  <c:v>3</c:v>
                </c:pt>
                <c:pt idx="10">
                  <c:v>3</c:v>
                </c:pt>
                <c:pt idx="11">
                  <c:v>3</c:v>
                </c:pt>
                <c:pt idx="12">
                  <c:v>3</c:v>
                </c:pt>
                <c:pt idx="13">
                  <c:v>3</c:v>
                </c:pt>
                <c:pt idx="14">
                  <c:v>3</c:v>
                </c:pt>
                <c:pt idx="15">
                  <c:v>3</c:v>
                </c:pt>
                <c:pt idx="16">
                  <c:v>3</c:v>
                </c:pt>
              </c:numCache>
            </c:numRef>
          </c:xVal>
          <c:yVal>
            <c:numRef>
              <c:f>Proteção!$J$3:$J$32</c:f>
              <c:numCache>
                <c:formatCode>0%</c:formatCode>
                <c:ptCount val="17"/>
                <c:pt idx="0">
                  <c:v>0.10564551927108996</c:v>
                </c:pt>
                <c:pt idx="1">
                  <c:v>0.47772853564717693</c:v>
                </c:pt>
                <c:pt idx="2">
                  <c:v>0.30046160168329417</c:v>
                </c:pt>
                <c:pt idx="3">
                  <c:v>0.40113934536752316</c:v>
                </c:pt>
                <c:pt idx="4">
                  <c:v>0.54219096725115701</c:v>
                </c:pt>
                <c:pt idx="5">
                  <c:v>0.20739574758765408</c:v>
                </c:pt>
                <c:pt idx="6">
                  <c:v>0.48972024368453276</c:v>
                </c:pt>
                <c:pt idx="7">
                  <c:v>0.29113911608804016</c:v>
                </c:pt>
                <c:pt idx="8">
                  <c:v>0.45863621605458216</c:v>
                </c:pt>
                <c:pt idx="9">
                  <c:v>0.46448231283574398</c:v>
                </c:pt>
                <c:pt idx="10">
                  <c:v>0.38611318916140125</c:v>
                </c:pt>
                <c:pt idx="11">
                  <c:v>0.25383582211552941</c:v>
                </c:pt>
                <c:pt idx="12">
                  <c:v>0.22327109690354294</c:v>
                </c:pt>
                <c:pt idx="13">
                  <c:v>0.30874612160035764</c:v>
                </c:pt>
                <c:pt idx="14">
                  <c:v>0.55616074947476934</c:v>
                </c:pt>
                <c:pt idx="15">
                  <c:v>0.55540911401625215</c:v>
                </c:pt>
                <c:pt idx="16">
                  <c:v>0.54609617835635027</c:v>
                </c:pt>
              </c:numCache>
            </c:numRef>
          </c:yVal>
          <c:smooth val="0"/>
          <c:extLst>
            <c:ext xmlns:c15="http://schemas.microsoft.com/office/drawing/2012/chart" uri="{02D57815-91ED-43cb-92C2-25804820EDAC}">
              <c15:datalabelsRange>
                <c15:f>Proteção!$A$3:$A$32</c15:f>
                <c15:dlblRangeCache>
                  <c:ptCount val="17"/>
                  <c:pt idx="0">
                    <c:v>1901</c:v>
                  </c:pt>
                  <c:pt idx="1">
                    <c:v>991</c:v>
                  </c:pt>
                  <c:pt idx="2">
                    <c:v>68</c:v>
                  </c:pt>
                  <c:pt idx="3">
                    <c:v>151</c:v>
                  </c:pt>
                  <c:pt idx="4">
                    <c:v>173</c:v>
                  </c:pt>
                  <c:pt idx="5">
                    <c:v>220</c:v>
                  </c:pt>
                  <c:pt idx="6">
                    <c:v>260</c:v>
                  </c:pt>
                  <c:pt idx="7">
                    <c:v>72</c:v>
                  </c:pt>
                  <c:pt idx="8">
                    <c:v>49</c:v>
                  </c:pt>
                  <c:pt idx="9">
                    <c:v>187</c:v>
                  </c:pt>
                  <c:pt idx="10">
                    <c:v>232</c:v>
                  </c:pt>
                  <c:pt idx="11">
                    <c:v>242</c:v>
                  </c:pt>
                  <c:pt idx="12">
                    <c:v>280</c:v>
                  </c:pt>
                  <c:pt idx="13">
                    <c:v>1635</c:v>
                  </c:pt>
                  <c:pt idx="14">
                    <c:v>47</c:v>
                  </c:pt>
                  <c:pt idx="15">
                    <c:v>985</c:v>
                  </c:pt>
                  <c:pt idx="16">
                    <c:v>210</c:v>
                  </c:pt>
                </c15:dlblRangeCache>
              </c15:datalabelsRange>
            </c:ext>
            <c:ext xmlns:c16="http://schemas.microsoft.com/office/drawing/2014/chart" uri="{C3380CC4-5D6E-409C-BE32-E72D297353CC}">
              <c16:uniqueId val="{0000001B-A518-4A08-AD57-BF3CDDD62F1B}"/>
            </c:ext>
          </c:extLst>
        </c:ser>
        <c:dLbls>
          <c:dLblPos val="l"/>
          <c:showLegendKey val="0"/>
          <c:showVal val="1"/>
          <c:showCatName val="0"/>
          <c:showSerName val="0"/>
          <c:showPercent val="0"/>
          <c:showBubbleSize val="0"/>
        </c:dLbls>
        <c:axId val="479553599"/>
        <c:axId val="1000440240"/>
      </c:scatterChart>
      <c:valAx>
        <c:axId val="479553599"/>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pt-BR" b="1"/>
                  <a:t>Cenário</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1000440240"/>
        <c:crosses val="autoZero"/>
        <c:crossBetween val="midCat"/>
      </c:valAx>
      <c:valAx>
        <c:axId val="1000440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pt-BR"/>
                  <a:t>% de Execução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79553599"/>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511811024" r="0.511811024" t="0.78740157499999996" header="0.31496062000000002" footer="0.3149606200000000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Proteção!$K$1</c:f>
              <c:strCache>
                <c:ptCount val="1"/>
                <c:pt idx="0">
                  <c:v>FAUC 2020</c:v>
                </c:pt>
              </c:strCache>
            </c:strRef>
          </c:tx>
          <c:spPr>
            <a:solidFill>
              <a:schemeClr val="accent1"/>
            </a:solidFill>
            <a:ln>
              <a:noFill/>
            </a:ln>
            <a:effectLst/>
          </c:spPr>
          <c:invertIfNegative val="0"/>
          <c:cat>
            <c:strRef>
              <c:f>Proteção!$C$3:$C$32</c:f>
              <c:strCache>
                <c:ptCount val="17"/>
                <c:pt idx="0">
                  <c:v>PE Cristalino I e II</c:v>
                </c:pt>
                <c:pt idx="1">
                  <c:v>RESEX Catuá-Ipixuna</c:v>
                </c:pt>
                <c:pt idx="2">
                  <c:v>ESEC Rio Acre</c:v>
                </c:pt>
                <c:pt idx="3">
                  <c:v>PARNA da Serra do Pardo</c:v>
                </c:pt>
                <c:pt idx="4">
                  <c:v>PARNA do Jaú</c:v>
                </c:pt>
                <c:pt idx="5">
                  <c:v>RESEX Auati-Paraná</c:v>
                </c:pt>
                <c:pt idx="6">
                  <c:v>RESEX Verde para Sempre</c:v>
                </c:pt>
                <c:pt idx="7">
                  <c:v>ESEC Juami-Japurá</c:v>
                </c:pt>
                <c:pt idx="8">
                  <c:v>PARNA de Anavilhanas</c:v>
                </c:pt>
                <c:pt idx="9">
                  <c:v>PARNA Montanhas do Tumucumaque</c:v>
                </c:pt>
                <c:pt idx="10">
                  <c:v>RESEX Cazumbá-Iracema</c:v>
                </c:pt>
                <c:pt idx="11">
                  <c:v>RESEX do Lago do Capanã Grande</c:v>
                </c:pt>
                <c:pt idx="12">
                  <c:v>RESEX Rio Iriri</c:v>
                </c:pt>
                <c:pt idx="13">
                  <c:v>RESEX Rio Xingu</c:v>
                </c:pt>
                <c:pt idx="14">
                  <c:v>ESEC da Terra do Meio</c:v>
                </c:pt>
                <c:pt idx="15">
                  <c:v>RDS Cujubim</c:v>
                </c:pt>
                <c:pt idx="16">
                  <c:v>REBIO do Rio Trombetas</c:v>
                </c:pt>
              </c:strCache>
            </c:strRef>
          </c:cat>
          <c:val>
            <c:numRef>
              <c:f>Proteção!$E$3:$E$32</c:f>
              <c:numCache>
                <c:formatCode>General</c:formatCode>
                <c:ptCount val="17"/>
                <c:pt idx="0">
                  <c:v>30</c:v>
                </c:pt>
                <c:pt idx="1">
                  <c:v>30</c:v>
                </c:pt>
                <c:pt idx="2">
                  <c:v>60</c:v>
                </c:pt>
                <c:pt idx="3">
                  <c:v>60</c:v>
                </c:pt>
                <c:pt idx="4">
                  <c:v>60</c:v>
                </c:pt>
                <c:pt idx="5">
                  <c:v>60</c:v>
                </c:pt>
                <c:pt idx="6">
                  <c:v>60</c:v>
                </c:pt>
                <c:pt idx="7">
                  <c:v>60</c:v>
                </c:pt>
                <c:pt idx="8">
                  <c:v>60</c:v>
                </c:pt>
                <c:pt idx="9">
                  <c:v>60</c:v>
                </c:pt>
                <c:pt idx="10">
                  <c:v>60</c:v>
                </c:pt>
                <c:pt idx="11">
                  <c:v>60</c:v>
                </c:pt>
                <c:pt idx="12">
                  <c:v>60</c:v>
                </c:pt>
                <c:pt idx="13">
                  <c:v>60</c:v>
                </c:pt>
                <c:pt idx="14">
                  <c:v>60</c:v>
                </c:pt>
                <c:pt idx="15">
                  <c:v>60</c:v>
                </c:pt>
                <c:pt idx="16">
                  <c:v>60</c:v>
                </c:pt>
              </c:numCache>
            </c:numRef>
          </c:val>
          <c:extLst>
            <c:ext xmlns:c16="http://schemas.microsoft.com/office/drawing/2014/chart" uri="{C3380CC4-5D6E-409C-BE32-E72D297353CC}">
              <c16:uniqueId val="{00000000-2206-4C79-9961-0782EEE9DF7A}"/>
            </c:ext>
          </c:extLst>
        </c:ser>
        <c:ser>
          <c:idx val="2"/>
          <c:order val="2"/>
          <c:tx>
            <c:strRef>
              <c:f>Proteção!$F$2</c:f>
              <c:strCache>
                <c:ptCount val="1"/>
                <c:pt idx="0">
                  <c:v>Planejado 2020</c:v>
                </c:pt>
              </c:strCache>
            </c:strRef>
          </c:tx>
          <c:spPr>
            <a:solidFill>
              <a:schemeClr val="accent3"/>
            </a:solidFill>
            <a:ln>
              <a:noFill/>
            </a:ln>
            <a:effectLst/>
          </c:spPr>
          <c:invertIfNegative val="0"/>
          <c:cat>
            <c:strRef>
              <c:f>Proteção!$C$3:$C$32</c:f>
              <c:strCache>
                <c:ptCount val="17"/>
                <c:pt idx="0">
                  <c:v>PE Cristalino I e II</c:v>
                </c:pt>
                <c:pt idx="1">
                  <c:v>RESEX Catuá-Ipixuna</c:v>
                </c:pt>
                <c:pt idx="2">
                  <c:v>ESEC Rio Acre</c:v>
                </c:pt>
                <c:pt idx="3">
                  <c:v>PARNA da Serra do Pardo</c:v>
                </c:pt>
                <c:pt idx="4">
                  <c:v>PARNA do Jaú</c:v>
                </c:pt>
                <c:pt idx="5">
                  <c:v>RESEX Auati-Paraná</c:v>
                </c:pt>
                <c:pt idx="6">
                  <c:v>RESEX Verde para Sempre</c:v>
                </c:pt>
                <c:pt idx="7">
                  <c:v>ESEC Juami-Japurá</c:v>
                </c:pt>
                <c:pt idx="8">
                  <c:v>PARNA de Anavilhanas</c:v>
                </c:pt>
                <c:pt idx="9">
                  <c:v>PARNA Montanhas do Tumucumaque</c:v>
                </c:pt>
                <c:pt idx="10">
                  <c:v>RESEX Cazumbá-Iracema</c:v>
                </c:pt>
                <c:pt idx="11">
                  <c:v>RESEX do Lago do Capanã Grande</c:v>
                </c:pt>
                <c:pt idx="12">
                  <c:v>RESEX Rio Iriri</c:v>
                </c:pt>
                <c:pt idx="13">
                  <c:v>RESEX Rio Xingu</c:v>
                </c:pt>
                <c:pt idx="14">
                  <c:v>ESEC da Terra do Meio</c:v>
                </c:pt>
                <c:pt idx="15">
                  <c:v>RDS Cujubim</c:v>
                </c:pt>
                <c:pt idx="16">
                  <c:v>REBIO do Rio Trombetas</c:v>
                </c:pt>
              </c:strCache>
            </c:strRef>
          </c:cat>
          <c:val>
            <c:numRef>
              <c:f>Proteção!$F$3:$F$32</c:f>
              <c:numCache>
                <c:formatCode>General</c:formatCode>
                <c:ptCount val="17"/>
                <c:pt idx="0">
                  <c:v>60</c:v>
                </c:pt>
                <c:pt idx="1">
                  <c:v>60</c:v>
                </c:pt>
                <c:pt idx="2">
                  <c:v>60</c:v>
                </c:pt>
                <c:pt idx="3">
                  <c:v>60</c:v>
                </c:pt>
                <c:pt idx="4">
                  <c:v>60</c:v>
                </c:pt>
                <c:pt idx="5">
                  <c:v>60</c:v>
                </c:pt>
                <c:pt idx="6">
                  <c:v>60</c:v>
                </c:pt>
                <c:pt idx="7">
                  <c:v>90</c:v>
                </c:pt>
                <c:pt idx="8">
                  <c:v>90</c:v>
                </c:pt>
                <c:pt idx="9">
                  <c:v>90</c:v>
                </c:pt>
                <c:pt idx="10">
                  <c:v>90</c:v>
                </c:pt>
                <c:pt idx="11">
                  <c:v>90</c:v>
                </c:pt>
                <c:pt idx="12">
                  <c:v>90</c:v>
                </c:pt>
                <c:pt idx="13">
                  <c:v>90</c:v>
                </c:pt>
                <c:pt idx="14">
                  <c:v>100</c:v>
                </c:pt>
                <c:pt idx="15">
                  <c:v>100</c:v>
                </c:pt>
                <c:pt idx="16">
                  <c:v>100</c:v>
                </c:pt>
              </c:numCache>
            </c:numRef>
          </c:val>
          <c:extLst>
            <c:ext xmlns:c16="http://schemas.microsoft.com/office/drawing/2014/chart" uri="{C3380CC4-5D6E-409C-BE32-E72D297353CC}">
              <c16:uniqueId val="{00000001-2206-4C79-9961-0782EEE9DF7A}"/>
            </c:ext>
          </c:extLst>
        </c:ser>
        <c:dLbls>
          <c:showLegendKey val="0"/>
          <c:showVal val="0"/>
          <c:showCatName val="0"/>
          <c:showSerName val="0"/>
          <c:showPercent val="0"/>
          <c:showBubbleSize val="0"/>
        </c:dLbls>
        <c:gapWidth val="217"/>
        <c:overlap val="-27"/>
        <c:axId val="1002244480"/>
        <c:axId val="2089539712"/>
      </c:barChart>
      <c:lineChart>
        <c:grouping val="standard"/>
        <c:varyColors val="0"/>
        <c:ser>
          <c:idx val="1"/>
          <c:order val="1"/>
          <c:tx>
            <c:strRef>
              <c:f>Proteção!$K$2</c:f>
              <c:strCache>
                <c:ptCount val="1"/>
                <c:pt idx="0">
                  <c:v>Meta</c:v>
                </c:pt>
              </c:strCache>
            </c:strRef>
          </c:tx>
          <c:spPr>
            <a:ln w="28575" cap="rnd">
              <a:solidFill>
                <a:schemeClr val="accent2"/>
              </a:solidFill>
              <a:round/>
            </a:ln>
            <a:effectLst/>
          </c:spPr>
          <c:marker>
            <c:symbol val="none"/>
          </c:marker>
          <c:cat>
            <c:strRef>
              <c:f>Proteção!$C$3:$C$6</c:f>
            </c:strRef>
          </c:cat>
          <c:val>
            <c:numRef>
              <c:f>Proteção!$K$3:$K$32</c:f>
              <c:numCache>
                <c:formatCode>General</c:formatCode>
                <c:ptCount val="17"/>
                <c:pt idx="0">
                  <c:v>90</c:v>
                </c:pt>
                <c:pt idx="1">
                  <c:v>90</c:v>
                </c:pt>
                <c:pt idx="2">
                  <c:v>90</c:v>
                </c:pt>
                <c:pt idx="3">
                  <c:v>90</c:v>
                </c:pt>
                <c:pt idx="4">
                  <c:v>90</c:v>
                </c:pt>
                <c:pt idx="5">
                  <c:v>90</c:v>
                </c:pt>
                <c:pt idx="6">
                  <c:v>90</c:v>
                </c:pt>
                <c:pt idx="7">
                  <c:v>90</c:v>
                </c:pt>
                <c:pt idx="8">
                  <c:v>90</c:v>
                </c:pt>
                <c:pt idx="9">
                  <c:v>90</c:v>
                </c:pt>
                <c:pt idx="10">
                  <c:v>90</c:v>
                </c:pt>
                <c:pt idx="11">
                  <c:v>90</c:v>
                </c:pt>
                <c:pt idx="12">
                  <c:v>90</c:v>
                </c:pt>
                <c:pt idx="13">
                  <c:v>90</c:v>
                </c:pt>
                <c:pt idx="14">
                  <c:v>90</c:v>
                </c:pt>
                <c:pt idx="15">
                  <c:v>90</c:v>
                </c:pt>
                <c:pt idx="16">
                  <c:v>90</c:v>
                </c:pt>
              </c:numCache>
            </c:numRef>
          </c:val>
          <c:smooth val="0"/>
          <c:extLst>
            <c:ext xmlns:c16="http://schemas.microsoft.com/office/drawing/2014/chart" uri="{C3380CC4-5D6E-409C-BE32-E72D297353CC}">
              <c16:uniqueId val="{00000002-2206-4C79-9961-0782EEE9DF7A}"/>
            </c:ext>
          </c:extLst>
        </c:ser>
        <c:dLbls>
          <c:showLegendKey val="0"/>
          <c:showVal val="0"/>
          <c:showCatName val="0"/>
          <c:showSerName val="0"/>
          <c:showPercent val="0"/>
          <c:showBubbleSize val="0"/>
        </c:dLbls>
        <c:marker val="1"/>
        <c:smooth val="0"/>
        <c:axId val="1002244480"/>
        <c:axId val="2089539712"/>
      </c:lineChart>
      <c:catAx>
        <c:axId val="1002244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9539712"/>
        <c:crosses val="autoZero"/>
        <c:auto val="1"/>
        <c:lblAlgn val="ctr"/>
        <c:lblOffset val="100"/>
        <c:noMultiLvlLbl val="0"/>
      </c:catAx>
      <c:valAx>
        <c:axId val="2089539712"/>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2244480"/>
        <c:crosses val="autoZero"/>
        <c:crossBetween val="between"/>
        <c:majorUnit val="20"/>
        <c:minorUnit val="10"/>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511811024" r="0.511811024" t="0.78740157499999996" header="0.31496062000000002" footer="0.3149606200000000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Equipamentos!$A$3:$A$27</c:f>
              <c:strCache>
                <c:ptCount val="23"/>
                <c:pt idx="0">
                  <c:v>1901</c:v>
                </c:pt>
                <c:pt idx="1">
                  <c:v>230</c:v>
                </c:pt>
                <c:pt idx="2">
                  <c:v>151</c:v>
                </c:pt>
              </c:strCache>
            </c:strRef>
          </c:tx>
          <c:spPr>
            <a:ln w="19050" cap="rnd">
              <a:noFill/>
              <a:round/>
            </a:ln>
            <a:effectLst/>
          </c:spPr>
          <c:marker>
            <c:symbol val="circle"/>
            <c:size val="5"/>
            <c:spPr>
              <a:solidFill>
                <a:schemeClr val="accent1"/>
              </a:solidFill>
              <a:ln w="9525">
                <a:solidFill>
                  <a:schemeClr val="accent1"/>
                </a:solidFill>
              </a:ln>
              <a:effectLst/>
            </c:spPr>
          </c:marker>
          <c:dLbls>
            <c:dLbl>
              <c:idx val="0"/>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A3B2-4865-B97D-15F52E078E98}"/>
                </c:ext>
              </c:extLst>
            </c:dLbl>
            <c:dLbl>
              <c:idx val="1"/>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A3B2-4865-B97D-15F52E078E98}"/>
                </c:ext>
              </c:extLst>
            </c:dLbl>
            <c:dLbl>
              <c:idx val="2"/>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A3B2-4865-B97D-15F52E078E98}"/>
                </c:ext>
              </c:extLst>
            </c:dLbl>
            <c:dLbl>
              <c:idx val="3"/>
              <c:layout>
                <c:manualLayout>
                  <c:x val="-1.2999999999999999E-2"/>
                  <c:y val="-6.5439672801635998E-2"/>
                </c:manualLayout>
              </c:layout>
              <c:tx>
                <c:rich>
                  <a:bodyPr/>
                  <a:lstStyle/>
                  <a:p>
                    <a:fld id="{E05C63A0-A611-48EF-A660-237E4A632936}"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3-A3B2-4865-B97D-15F52E078E98}"/>
                </c:ext>
              </c:extLst>
            </c:dLbl>
            <c:dLbl>
              <c:idx val="4"/>
              <c:layout>
                <c:manualLayout>
                  <c:x val="-0.15188888888888891"/>
                  <c:y val="-4.0899795501022497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4-A3B2-4865-B97D-15F52E078E98}"/>
                </c:ext>
              </c:extLst>
            </c:dLbl>
            <c:dLbl>
              <c:idx val="5"/>
              <c:layout>
                <c:manualLayout>
                  <c:x val="-0.14633333333333337"/>
                  <c:y val="0"/>
                </c:manualLayout>
              </c:layout>
              <c:tx>
                <c:rich>
                  <a:bodyPr/>
                  <a:lstStyle/>
                  <a:p>
                    <a:fld id="{ADC8BC3F-1827-44AF-A269-FBA908173299}"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5-A3B2-4865-B97D-15F52E078E98}"/>
                </c:ext>
              </c:extLst>
            </c:dLbl>
            <c:dLbl>
              <c:idx val="6"/>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6-A3B2-4865-B97D-15F52E078E98}"/>
                </c:ext>
              </c:extLst>
            </c:dLbl>
            <c:dLbl>
              <c:idx val="7"/>
              <c:layout>
                <c:manualLayout>
                  <c:x val="-1.0222222222222223E-2"/>
                  <c:y val="-6.9529652351738247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7-A3B2-4865-B97D-15F52E078E98}"/>
                </c:ext>
              </c:extLst>
            </c:dLbl>
            <c:dLbl>
              <c:idx val="8"/>
              <c:tx>
                <c:rich>
                  <a:bodyPr/>
                  <a:lstStyle/>
                  <a:p>
                    <a:endParaRPr lang="pt-BR"/>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8-A3B2-4865-B97D-15F52E078E98}"/>
                </c:ext>
              </c:extLst>
            </c:dLbl>
            <c:dLbl>
              <c:idx val="9"/>
              <c:layout>
                <c:manualLayout>
                  <c:x val="-0.13677777777777778"/>
                  <c:y val="-8.5889570552147243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9-A3B2-4865-B97D-15F52E078E98}"/>
                </c:ext>
              </c:extLst>
            </c:dLbl>
            <c:dLbl>
              <c:idx val="10"/>
              <c:layout>
                <c:manualLayout>
                  <c:x val="-0.13522222222222224"/>
                  <c:y val="4.0899795501022497E-2"/>
                </c:manualLayout>
              </c:layout>
              <c:tx>
                <c:rich>
                  <a:bodyPr/>
                  <a:lstStyle/>
                  <a:p>
                    <a:fld id="{197E6D87-032B-465F-A1BF-FCE0CBE0886D}"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A-A3B2-4865-B97D-15F52E078E98}"/>
                </c:ext>
              </c:extLst>
            </c:dLbl>
            <c:dLbl>
              <c:idx val="11"/>
              <c:layout>
                <c:manualLayout>
                  <c:x val="-9.0777777777777777E-2"/>
                  <c:y val="4.9079754601226995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B-A3B2-4865-B97D-15F52E078E98}"/>
                </c:ext>
              </c:extLst>
            </c:dLbl>
            <c:dLbl>
              <c:idx val="12"/>
              <c:tx>
                <c:rich>
                  <a:bodyPr/>
                  <a:lstStyle/>
                  <a:p>
                    <a:endParaRPr lang="pt-BR"/>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C-A3B2-4865-B97D-15F52E078E98}"/>
                </c:ext>
              </c:extLst>
            </c:dLbl>
            <c:dLbl>
              <c:idx val="13"/>
              <c:layout>
                <c:manualLayout>
                  <c:x val="-7.1333333333333332E-2"/>
                  <c:y val="-2.0449897750511249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D-A3B2-4865-B97D-15F52E078E98}"/>
                </c:ext>
              </c:extLst>
            </c:dLbl>
            <c:dLbl>
              <c:idx val="14"/>
              <c:tx>
                <c:rich>
                  <a:bodyPr/>
                  <a:lstStyle/>
                  <a:p>
                    <a:endParaRPr lang="pt-BR"/>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E-A3B2-4865-B97D-15F52E078E98}"/>
                </c:ext>
              </c:extLst>
            </c:dLbl>
            <c:dLbl>
              <c:idx val="15"/>
              <c:tx>
                <c:rich>
                  <a:bodyPr/>
                  <a:lstStyle/>
                  <a:p>
                    <a:endParaRPr lang="pt-BR"/>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F-A3B2-4865-B97D-15F52E078E98}"/>
                </c:ext>
              </c:extLst>
            </c:dLbl>
            <c:dLbl>
              <c:idx val="16"/>
              <c:layout>
                <c:manualLayout>
                  <c:x val="-0.12133333333333333"/>
                  <c:y val="-4.4989775051124746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0-A3B2-4865-B97D-15F52E078E98}"/>
                </c:ext>
              </c:extLst>
            </c:dLbl>
            <c:dLbl>
              <c:idx val="17"/>
              <c:layout>
                <c:manualLayout>
                  <c:x val="-6.4555555555555658E-2"/>
                  <c:y val="-7.3619631901840496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1-A3B2-4865-B97D-15F52E078E98}"/>
                </c:ext>
              </c:extLst>
            </c:dLbl>
            <c:dLbl>
              <c:idx val="18"/>
              <c:layout>
                <c:manualLayout>
                  <c:x val="-0.13955555555555565"/>
                  <c:y val="-1.8745523054753364E-17"/>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2-A3B2-4865-B97D-15F52E078E98}"/>
                </c:ext>
              </c:extLst>
            </c:dLbl>
            <c:dLbl>
              <c:idx val="19"/>
              <c:layout>
                <c:manualLayout>
                  <c:x val="-9.7888888888888886E-2"/>
                  <c:y val="3.6809815950920248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3-A3B2-4865-B97D-15F52E078E98}"/>
                </c:ext>
              </c:extLst>
            </c:dLbl>
            <c:dLbl>
              <c:idx val="20"/>
              <c:tx>
                <c:rich>
                  <a:bodyPr/>
                  <a:lstStyle/>
                  <a:p>
                    <a:endParaRPr lang="pt-BR"/>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4-A3B2-4865-B97D-15F52E078E98}"/>
                </c:ext>
              </c:extLst>
            </c:dLbl>
            <c:dLbl>
              <c:idx val="21"/>
              <c:layout>
                <c:manualLayout>
                  <c:x val="-3.7999999999999999E-2"/>
                  <c:y val="4.9079754601226995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5-A3B2-4865-B97D-15F52E078E98}"/>
                </c:ext>
              </c:extLst>
            </c:dLbl>
            <c:dLbl>
              <c:idx val="22"/>
              <c:tx>
                <c:rich>
                  <a:bodyPr/>
                  <a:lstStyle/>
                  <a:p>
                    <a:endParaRPr lang="pt-BR"/>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6-A3B2-4865-B97D-15F52E078E9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l"/>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linear"/>
            <c:dispRSqr val="1"/>
            <c:dispEq val="0"/>
            <c:trendlineLbl>
              <c:layout>
                <c:manualLayout>
                  <c:x val="-0.10865573053368328"/>
                  <c:y val="7.6226269262354471E-2"/>
                </c:manualLayout>
              </c:layout>
              <c:numFmt formatCode="General" sourceLinked="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rendlineLbl>
          </c:trendline>
          <c:trendline>
            <c:spPr>
              <a:ln w="19050" cap="rnd">
                <a:solidFill>
                  <a:schemeClr val="accent1"/>
                </a:solidFill>
                <a:prstDash val="sysDot"/>
              </a:ln>
              <a:effectLst/>
            </c:spPr>
            <c:trendlineType val="linear"/>
            <c:dispRSqr val="0"/>
            <c:dispEq val="0"/>
          </c:trendline>
          <c:xVal>
            <c:numRef>
              <c:f>Equipamentos!$G$3:$G$27</c:f>
              <c:numCache>
                <c:formatCode>General</c:formatCode>
                <c:ptCount val="23"/>
                <c:pt idx="0">
                  <c:v>3</c:v>
                </c:pt>
                <c:pt idx="1">
                  <c:v>3</c:v>
                </c:pt>
                <c:pt idx="2">
                  <c:v>3</c:v>
                </c:pt>
              </c:numCache>
            </c:numRef>
          </c:xVal>
          <c:yVal>
            <c:numRef>
              <c:f>Equipamentos!$J$3:$J$27</c:f>
              <c:numCache>
                <c:formatCode>0%</c:formatCode>
                <c:ptCount val="23"/>
                <c:pt idx="0">
                  <c:v>0.38478500922920705</c:v>
                </c:pt>
                <c:pt idx="1">
                  <c:v>0.34702873857490096</c:v>
                </c:pt>
                <c:pt idx="2">
                  <c:v>0.14096597629266691</c:v>
                </c:pt>
              </c:numCache>
            </c:numRef>
          </c:yVal>
          <c:smooth val="0"/>
          <c:extLst>
            <c:ext xmlns:c15="http://schemas.microsoft.com/office/drawing/2012/chart" uri="{02D57815-91ED-43cb-92C2-25804820EDAC}">
              <c15:datalabelsRange>
                <c15:f>Equipamentos!$A$3:$A$27</c15:f>
                <c15:dlblRangeCache>
                  <c:ptCount val="23"/>
                  <c:pt idx="0">
                    <c:v>1901</c:v>
                  </c:pt>
                  <c:pt idx="1">
                    <c:v>230</c:v>
                  </c:pt>
                  <c:pt idx="2">
                    <c:v>151</c:v>
                  </c:pt>
                </c15:dlblRangeCache>
              </c15:datalabelsRange>
            </c:ext>
            <c:ext xmlns:c16="http://schemas.microsoft.com/office/drawing/2014/chart" uri="{C3380CC4-5D6E-409C-BE32-E72D297353CC}">
              <c16:uniqueId val="{0000001B-A3B2-4865-B97D-15F52E078E98}"/>
            </c:ext>
          </c:extLst>
        </c:ser>
        <c:dLbls>
          <c:dLblPos val="l"/>
          <c:showLegendKey val="0"/>
          <c:showVal val="1"/>
          <c:showCatName val="0"/>
          <c:showSerName val="0"/>
          <c:showPercent val="0"/>
          <c:showBubbleSize val="0"/>
        </c:dLbls>
        <c:axId val="479553599"/>
        <c:axId val="1000440240"/>
      </c:scatterChart>
      <c:valAx>
        <c:axId val="479553599"/>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pt-BR" b="1"/>
                  <a:t>Cenário</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1000440240"/>
        <c:crosses val="autoZero"/>
        <c:crossBetween val="midCat"/>
      </c:valAx>
      <c:valAx>
        <c:axId val="1000440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pt-BR"/>
                  <a:t>% de Execução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79553599"/>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511811024" r="0.511811024" t="0.78740157499999996" header="0.31496062000000002" footer="0.3149606200000000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Equipamentos!$K$1</c:f>
              <c:strCache>
                <c:ptCount val="1"/>
                <c:pt idx="0">
                  <c:v>FAUC 2020</c:v>
                </c:pt>
              </c:strCache>
            </c:strRef>
          </c:tx>
          <c:spPr>
            <a:solidFill>
              <a:schemeClr val="accent1"/>
            </a:solidFill>
            <a:ln>
              <a:noFill/>
            </a:ln>
            <a:effectLst/>
          </c:spPr>
          <c:invertIfNegative val="0"/>
          <c:cat>
            <c:strRef>
              <c:f>Equipamentos!$C$3:$C$7</c:f>
              <c:strCache>
                <c:ptCount val="3"/>
                <c:pt idx="0">
                  <c:v>PE Cristalino I e II</c:v>
                </c:pt>
                <c:pt idx="1">
                  <c:v>RESEX Baixo Juruá</c:v>
                </c:pt>
                <c:pt idx="2">
                  <c:v>PARNA da Serra do Pardo</c:v>
                </c:pt>
              </c:strCache>
            </c:strRef>
          </c:cat>
          <c:val>
            <c:numRef>
              <c:f>Equipamentos!$E$3:$E$7</c:f>
              <c:numCache>
                <c:formatCode>General</c:formatCode>
                <c:ptCount val="3"/>
                <c:pt idx="0">
                  <c:v>45</c:v>
                </c:pt>
                <c:pt idx="1">
                  <c:v>45</c:v>
                </c:pt>
                <c:pt idx="2">
                  <c:v>45</c:v>
                </c:pt>
              </c:numCache>
            </c:numRef>
          </c:val>
          <c:extLst>
            <c:ext xmlns:c16="http://schemas.microsoft.com/office/drawing/2014/chart" uri="{C3380CC4-5D6E-409C-BE32-E72D297353CC}">
              <c16:uniqueId val="{00000000-CD70-42B8-929A-AD78E7820C71}"/>
            </c:ext>
          </c:extLst>
        </c:ser>
        <c:ser>
          <c:idx val="2"/>
          <c:order val="2"/>
          <c:tx>
            <c:strRef>
              <c:f>Equipamentos!$F$2</c:f>
              <c:strCache>
                <c:ptCount val="1"/>
                <c:pt idx="0">
                  <c:v>Planejado 2020</c:v>
                </c:pt>
              </c:strCache>
            </c:strRef>
          </c:tx>
          <c:spPr>
            <a:solidFill>
              <a:schemeClr val="accent3"/>
            </a:solidFill>
            <a:ln>
              <a:noFill/>
            </a:ln>
            <a:effectLst/>
          </c:spPr>
          <c:invertIfNegative val="0"/>
          <c:cat>
            <c:strRef>
              <c:f>Equipamentos!$C$3:$C$7</c:f>
              <c:strCache>
                <c:ptCount val="3"/>
                <c:pt idx="0">
                  <c:v>PE Cristalino I e II</c:v>
                </c:pt>
                <c:pt idx="1">
                  <c:v>RESEX Baixo Juruá</c:v>
                </c:pt>
                <c:pt idx="2">
                  <c:v>PARNA da Serra do Pardo</c:v>
                </c:pt>
              </c:strCache>
            </c:strRef>
          </c:cat>
          <c:val>
            <c:numRef>
              <c:f>Equipamentos!$F$3:$F$7</c:f>
              <c:numCache>
                <c:formatCode>General</c:formatCode>
                <c:ptCount val="3"/>
                <c:pt idx="0">
                  <c:v>100</c:v>
                </c:pt>
                <c:pt idx="1">
                  <c:v>100</c:v>
                </c:pt>
                <c:pt idx="2">
                  <c:v>100</c:v>
                </c:pt>
              </c:numCache>
            </c:numRef>
          </c:val>
          <c:extLst>
            <c:ext xmlns:c16="http://schemas.microsoft.com/office/drawing/2014/chart" uri="{C3380CC4-5D6E-409C-BE32-E72D297353CC}">
              <c16:uniqueId val="{00000001-CD70-42B8-929A-AD78E7820C71}"/>
            </c:ext>
          </c:extLst>
        </c:ser>
        <c:dLbls>
          <c:showLegendKey val="0"/>
          <c:showVal val="0"/>
          <c:showCatName val="0"/>
          <c:showSerName val="0"/>
          <c:showPercent val="0"/>
          <c:showBubbleSize val="0"/>
        </c:dLbls>
        <c:gapWidth val="217"/>
        <c:overlap val="-27"/>
        <c:axId val="1002244480"/>
        <c:axId val="2089539712"/>
      </c:barChart>
      <c:lineChart>
        <c:grouping val="standard"/>
        <c:varyColors val="0"/>
        <c:ser>
          <c:idx val="1"/>
          <c:order val="1"/>
          <c:tx>
            <c:strRef>
              <c:f>Equipamentos!$K$2</c:f>
              <c:strCache>
                <c:ptCount val="1"/>
                <c:pt idx="0">
                  <c:v>Meta</c:v>
                </c:pt>
              </c:strCache>
            </c:strRef>
          </c:tx>
          <c:spPr>
            <a:ln w="28575" cap="rnd">
              <a:solidFill>
                <a:schemeClr val="accent2"/>
              </a:solidFill>
              <a:round/>
            </a:ln>
            <a:effectLst/>
          </c:spPr>
          <c:marker>
            <c:symbol val="none"/>
          </c:marker>
          <c:cat>
            <c:strRef>
              <c:f>Equipamentos!$C$3:$C$4</c:f>
            </c:strRef>
          </c:cat>
          <c:val>
            <c:numRef>
              <c:f>Equipamentos!$K$3:$K$7</c:f>
              <c:numCache>
                <c:formatCode>General</c:formatCode>
                <c:ptCount val="3"/>
                <c:pt idx="0">
                  <c:v>100</c:v>
                </c:pt>
                <c:pt idx="1">
                  <c:v>100</c:v>
                </c:pt>
                <c:pt idx="2">
                  <c:v>100</c:v>
                </c:pt>
              </c:numCache>
            </c:numRef>
          </c:val>
          <c:smooth val="0"/>
          <c:extLst>
            <c:ext xmlns:c16="http://schemas.microsoft.com/office/drawing/2014/chart" uri="{C3380CC4-5D6E-409C-BE32-E72D297353CC}">
              <c16:uniqueId val="{00000002-CD70-42B8-929A-AD78E7820C71}"/>
            </c:ext>
          </c:extLst>
        </c:ser>
        <c:dLbls>
          <c:showLegendKey val="0"/>
          <c:showVal val="0"/>
          <c:showCatName val="0"/>
          <c:showSerName val="0"/>
          <c:showPercent val="0"/>
          <c:showBubbleSize val="0"/>
        </c:dLbls>
        <c:marker val="1"/>
        <c:smooth val="0"/>
        <c:axId val="1002244480"/>
        <c:axId val="2089539712"/>
      </c:lineChart>
      <c:catAx>
        <c:axId val="1002244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9539712"/>
        <c:crosses val="autoZero"/>
        <c:auto val="1"/>
        <c:lblAlgn val="ctr"/>
        <c:lblOffset val="100"/>
        <c:noMultiLvlLbl val="0"/>
      </c:catAx>
      <c:valAx>
        <c:axId val="2089539712"/>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2244480"/>
        <c:crosses val="autoZero"/>
        <c:crossBetween val="between"/>
        <c:majorUnit val="20"/>
        <c:minorUnit val="10"/>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511811024" r="0.511811024" t="0.78740157499999996" header="0.31496062000000002" footer="0.3149606200000000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Instalações!$A$3:$A$27</c:f>
              <c:strCache>
                <c:ptCount val="25"/>
                <c:pt idx="0">
                  <c:v>222</c:v>
                </c:pt>
                <c:pt idx="1">
                  <c:v>280</c:v>
                </c:pt>
                <c:pt idx="2">
                  <c:v>258</c:v>
                </c:pt>
                <c:pt idx="3">
                  <c:v>267</c:v>
                </c:pt>
                <c:pt idx="4">
                  <c:v>1901</c:v>
                </c:pt>
                <c:pt idx="5">
                  <c:v>455</c:v>
                </c:pt>
                <c:pt idx="6">
                  <c:v>220</c:v>
                </c:pt>
              </c:strCache>
            </c:strRef>
          </c:tx>
          <c:spPr>
            <a:ln w="19050" cap="rnd">
              <a:noFill/>
              <a:round/>
            </a:ln>
            <a:effectLst/>
          </c:spPr>
          <c:marker>
            <c:symbol val="circle"/>
            <c:size val="5"/>
            <c:spPr>
              <a:solidFill>
                <a:schemeClr val="accent1"/>
              </a:solidFill>
              <a:ln w="9525">
                <a:solidFill>
                  <a:schemeClr val="accent1"/>
                </a:solidFill>
              </a:ln>
              <a:effectLst/>
            </c:spPr>
          </c:marker>
          <c:dLbls>
            <c:dLbl>
              <c:idx val="0"/>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E97F-4CF6-BAF5-74779FDE61E2}"/>
                </c:ext>
              </c:extLst>
            </c:dLbl>
            <c:dLbl>
              <c:idx val="1"/>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E97F-4CF6-BAF5-74779FDE61E2}"/>
                </c:ext>
              </c:extLst>
            </c:dLbl>
            <c:dLbl>
              <c:idx val="2"/>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E97F-4CF6-BAF5-74779FDE61E2}"/>
                </c:ext>
              </c:extLst>
            </c:dLbl>
            <c:dLbl>
              <c:idx val="3"/>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E97F-4CF6-BAF5-74779FDE61E2}"/>
                </c:ext>
              </c:extLst>
            </c:dLbl>
            <c:dLbl>
              <c:idx val="4"/>
              <c:layout>
                <c:manualLayout>
                  <c:x val="-0.15188888888888891"/>
                  <c:y val="-4.0899795501022497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4-E97F-4CF6-BAF5-74779FDE61E2}"/>
                </c:ext>
              </c:extLst>
            </c:dLbl>
            <c:dLbl>
              <c:idx val="5"/>
              <c:layout>
                <c:manualLayout>
                  <c:x val="-1.2999999999999999E-2"/>
                  <c:y val="-6.5439672801635998E-2"/>
                </c:manualLayout>
              </c:layout>
              <c:tx>
                <c:rich>
                  <a:bodyPr/>
                  <a:lstStyle/>
                  <a:p>
                    <a:fld id="{7CCEC477-7EF9-4364-9BD2-8BB8061B7C0A}"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5-E97F-4CF6-BAF5-74779FDE61E2}"/>
                </c:ext>
              </c:extLst>
            </c:dLbl>
            <c:dLbl>
              <c:idx val="6"/>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6-E97F-4CF6-BAF5-74779FDE61E2}"/>
                </c:ext>
              </c:extLst>
            </c:dLbl>
            <c:dLbl>
              <c:idx val="7"/>
              <c:layout>
                <c:manualLayout>
                  <c:x val="-0.14633333333333337"/>
                  <c:y val="0"/>
                </c:manualLayout>
              </c:layout>
              <c:tx>
                <c:rich>
                  <a:bodyPr/>
                  <a:lstStyle/>
                  <a:p>
                    <a:fld id="{ADC8BC3F-1827-44AF-A269-FBA908173299}"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7-E97F-4CF6-BAF5-74779FDE61E2}"/>
                </c:ext>
              </c:extLst>
            </c:dLbl>
            <c:dLbl>
              <c:idx val="8"/>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8-E97F-4CF6-BAF5-74779FDE61E2}"/>
                </c:ext>
              </c:extLst>
            </c:dLbl>
            <c:dLbl>
              <c:idx val="9"/>
              <c:layout>
                <c:manualLayout>
                  <c:x val="-1.0222222222222223E-2"/>
                  <c:y val="-6.9529652351738247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9-E97F-4CF6-BAF5-74779FDE61E2}"/>
                </c:ext>
              </c:extLst>
            </c:dLbl>
            <c:dLbl>
              <c:idx val="10"/>
              <c:tx>
                <c:rich>
                  <a:bodyPr/>
                  <a:lstStyle/>
                  <a:p>
                    <a:endParaRPr lang="pt-BR"/>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A-E97F-4CF6-BAF5-74779FDE61E2}"/>
                </c:ext>
              </c:extLst>
            </c:dLbl>
            <c:dLbl>
              <c:idx val="11"/>
              <c:layout>
                <c:manualLayout>
                  <c:x val="-0.13677777777777778"/>
                  <c:y val="-8.5889570552147243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B-E97F-4CF6-BAF5-74779FDE61E2}"/>
                </c:ext>
              </c:extLst>
            </c:dLbl>
            <c:dLbl>
              <c:idx val="12"/>
              <c:layout>
                <c:manualLayout>
                  <c:x val="-0.13522222222222224"/>
                  <c:y val="4.0899795501022497E-2"/>
                </c:manualLayout>
              </c:layout>
              <c:tx>
                <c:rich>
                  <a:bodyPr/>
                  <a:lstStyle/>
                  <a:p>
                    <a:fld id="{197E6D87-032B-465F-A1BF-FCE0CBE0886D}"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C-E97F-4CF6-BAF5-74779FDE61E2}"/>
                </c:ext>
              </c:extLst>
            </c:dLbl>
            <c:dLbl>
              <c:idx val="13"/>
              <c:layout>
                <c:manualLayout>
                  <c:x val="-9.0777777777777777E-2"/>
                  <c:y val="4.9079754601226995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D-E97F-4CF6-BAF5-74779FDE61E2}"/>
                </c:ext>
              </c:extLst>
            </c:dLbl>
            <c:dLbl>
              <c:idx val="14"/>
              <c:tx>
                <c:rich>
                  <a:bodyPr/>
                  <a:lstStyle/>
                  <a:p>
                    <a:endParaRPr lang="pt-BR"/>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E-E97F-4CF6-BAF5-74779FDE61E2}"/>
                </c:ext>
              </c:extLst>
            </c:dLbl>
            <c:dLbl>
              <c:idx val="15"/>
              <c:layout>
                <c:manualLayout>
                  <c:x val="-7.1333333333333332E-2"/>
                  <c:y val="-2.0449897750511249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F-E97F-4CF6-BAF5-74779FDE61E2}"/>
                </c:ext>
              </c:extLst>
            </c:dLbl>
            <c:dLbl>
              <c:idx val="16"/>
              <c:tx>
                <c:rich>
                  <a:bodyPr/>
                  <a:lstStyle/>
                  <a:p>
                    <a:endParaRPr lang="pt-BR"/>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0-E97F-4CF6-BAF5-74779FDE61E2}"/>
                </c:ext>
              </c:extLst>
            </c:dLbl>
            <c:dLbl>
              <c:idx val="17"/>
              <c:tx>
                <c:rich>
                  <a:bodyPr/>
                  <a:lstStyle/>
                  <a:p>
                    <a:endParaRPr lang="pt-BR"/>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1-E97F-4CF6-BAF5-74779FDE61E2}"/>
                </c:ext>
              </c:extLst>
            </c:dLbl>
            <c:dLbl>
              <c:idx val="18"/>
              <c:layout>
                <c:manualLayout>
                  <c:x val="-0.12133333333333333"/>
                  <c:y val="-4.4989775051124746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2-E97F-4CF6-BAF5-74779FDE61E2}"/>
                </c:ext>
              </c:extLst>
            </c:dLbl>
            <c:dLbl>
              <c:idx val="19"/>
              <c:layout>
                <c:manualLayout>
                  <c:x val="-6.4555555555555658E-2"/>
                  <c:y val="-7.3619631901840496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3-E97F-4CF6-BAF5-74779FDE61E2}"/>
                </c:ext>
              </c:extLst>
            </c:dLbl>
            <c:dLbl>
              <c:idx val="20"/>
              <c:layout>
                <c:manualLayout>
                  <c:x val="-0.13955555555555565"/>
                  <c:y val="-1.8745523054753364E-17"/>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4-E97F-4CF6-BAF5-74779FDE61E2}"/>
                </c:ext>
              </c:extLst>
            </c:dLbl>
            <c:dLbl>
              <c:idx val="21"/>
              <c:layout>
                <c:manualLayout>
                  <c:x val="-9.7888888888888886E-2"/>
                  <c:y val="3.6809815950920248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5-E97F-4CF6-BAF5-74779FDE61E2}"/>
                </c:ext>
              </c:extLst>
            </c:dLbl>
            <c:dLbl>
              <c:idx val="22"/>
              <c:tx>
                <c:rich>
                  <a:bodyPr/>
                  <a:lstStyle/>
                  <a:p>
                    <a:endParaRPr lang="pt-BR"/>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6-E97F-4CF6-BAF5-74779FDE61E2}"/>
                </c:ext>
              </c:extLst>
            </c:dLbl>
            <c:dLbl>
              <c:idx val="23"/>
              <c:layout>
                <c:manualLayout>
                  <c:x val="-3.7999999999999999E-2"/>
                  <c:y val="4.9079754601226995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39E5-4C41-8CAB-4EBB0E894E37}"/>
                </c:ext>
              </c:extLst>
            </c:dLbl>
            <c:dLbl>
              <c:idx val="24"/>
              <c:tx>
                <c:rich>
                  <a:bodyPr/>
                  <a:lstStyle/>
                  <a:p>
                    <a:endParaRPr lang="pt-BR"/>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39E5-4C41-8CAB-4EBB0E894E3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l"/>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linear"/>
            <c:dispRSqr val="1"/>
            <c:dispEq val="0"/>
            <c:trendlineLbl>
              <c:layout>
                <c:manualLayout>
                  <c:x val="-0.10865573053368328"/>
                  <c:y val="7.6226269262354471E-2"/>
                </c:manualLayout>
              </c:layout>
              <c:numFmt formatCode="General" sourceLinked="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rendlineLbl>
          </c:trendline>
          <c:trendline>
            <c:spPr>
              <a:ln w="19050" cap="rnd">
                <a:solidFill>
                  <a:schemeClr val="accent1"/>
                </a:solidFill>
                <a:prstDash val="sysDot"/>
              </a:ln>
              <a:effectLst/>
            </c:spPr>
            <c:trendlineType val="linear"/>
            <c:dispRSqr val="0"/>
            <c:dispEq val="0"/>
          </c:trendline>
          <c:xVal>
            <c:numRef>
              <c:f>Instalações!$G$3:$G$27</c:f>
              <c:numCache>
                <c:formatCode>General</c:formatCode>
                <c:ptCount val="25"/>
                <c:pt idx="0">
                  <c:v>2</c:v>
                </c:pt>
                <c:pt idx="1">
                  <c:v>2</c:v>
                </c:pt>
                <c:pt idx="2">
                  <c:v>2</c:v>
                </c:pt>
                <c:pt idx="3">
                  <c:v>2</c:v>
                </c:pt>
                <c:pt idx="4">
                  <c:v>2</c:v>
                </c:pt>
                <c:pt idx="5">
                  <c:v>2</c:v>
                </c:pt>
                <c:pt idx="6">
                  <c:v>2</c:v>
                </c:pt>
              </c:numCache>
            </c:numRef>
          </c:xVal>
          <c:yVal>
            <c:numRef>
              <c:f>Instalações!$J$3:$J$27</c:f>
              <c:numCache>
                <c:formatCode>0%</c:formatCode>
                <c:ptCount val="25"/>
                <c:pt idx="0">
                  <c:v>0.15608698355958101</c:v>
                </c:pt>
                <c:pt idx="1">
                  <c:v>6.2878787878787876E-3</c:v>
                </c:pt>
                <c:pt idx="2">
                  <c:v>0</c:v>
                </c:pt>
                <c:pt idx="3">
                  <c:v>0.22383660501485331</c:v>
                </c:pt>
                <c:pt idx="4">
                  <c:v>0</c:v>
                </c:pt>
                <c:pt idx="5">
                  <c:v>0</c:v>
                </c:pt>
                <c:pt idx="6">
                  <c:v>4.6794042335940242E-3</c:v>
                </c:pt>
              </c:numCache>
            </c:numRef>
          </c:yVal>
          <c:smooth val="0"/>
          <c:extLst>
            <c:ext xmlns:c15="http://schemas.microsoft.com/office/drawing/2012/chart" uri="{02D57815-91ED-43cb-92C2-25804820EDAC}">
              <c15:datalabelsRange>
                <c15:f>Instalações!$A$3:$A$27</c15:f>
                <c15:dlblRangeCache>
                  <c:ptCount val="25"/>
                  <c:pt idx="0">
                    <c:v>222</c:v>
                  </c:pt>
                  <c:pt idx="1">
                    <c:v>280</c:v>
                  </c:pt>
                  <c:pt idx="2">
                    <c:v>258</c:v>
                  </c:pt>
                  <c:pt idx="3">
                    <c:v>267</c:v>
                  </c:pt>
                  <c:pt idx="4">
                    <c:v>1901</c:v>
                  </c:pt>
                  <c:pt idx="5">
                    <c:v>455</c:v>
                  </c:pt>
                  <c:pt idx="6">
                    <c:v>220</c:v>
                  </c:pt>
                </c15:dlblRangeCache>
              </c15:datalabelsRange>
            </c:ext>
            <c:ext xmlns:c16="http://schemas.microsoft.com/office/drawing/2014/chart" uri="{C3380CC4-5D6E-409C-BE32-E72D297353CC}">
              <c16:uniqueId val="{00000019-E97F-4CF6-BAF5-74779FDE61E2}"/>
            </c:ext>
          </c:extLst>
        </c:ser>
        <c:dLbls>
          <c:dLblPos val="l"/>
          <c:showLegendKey val="0"/>
          <c:showVal val="1"/>
          <c:showCatName val="0"/>
          <c:showSerName val="0"/>
          <c:showPercent val="0"/>
          <c:showBubbleSize val="0"/>
        </c:dLbls>
        <c:axId val="479553599"/>
        <c:axId val="1000440240"/>
      </c:scatterChart>
      <c:valAx>
        <c:axId val="479553599"/>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pt-BR" b="1"/>
                  <a:t>Cenário</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1000440240"/>
        <c:crosses val="autoZero"/>
        <c:crossBetween val="midCat"/>
      </c:valAx>
      <c:valAx>
        <c:axId val="1000440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pt-BR"/>
                  <a:t>% de Execução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79553599"/>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511811024" r="0.511811024" t="0.78740157499999996" header="0.31496062000000002" footer="0.3149606200000000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v>FAUC 2020</c:v>
          </c:tx>
          <c:spPr>
            <a:solidFill>
              <a:schemeClr val="accent1"/>
            </a:solidFill>
            <a:ln>
              <a:noFill/>
            </a:ln>
            <a:effectLst/>
          </c:spPr>
          <c:invertIfNegative val="0"/>
          <c:cat>
            <c:strRef>
              <c:f>'Plano de Manejo'!$C$3:$C$27</c:f>
              <c:strCache>
                <c:ptCount val="25"/>
                <c:pt idx="0">
                  <c:v>RESEX Arioca pruanã</c:v>
                </c:pt>
                <c:pt idx="1">
                  <c:v>RESEX Mocapajuba</c:v>
                </c:pt>
                <c:pt idx="2">
                  <c:v>RESEX São João da Ponta</c:v>
                </c:pt>
                <c:pt idx="3">
                  <c:v>RESEX Mãe Grande Curuçá</c:v>
                </c:pt>
                <c:pt idx="4">
                  <c:v>RESEX Mapuá</c:v>
                </c:pt>
                <c:pt idx="5">
                  <c:v>ESEC Alto Maués</c:v>
                </c:pt>
                <c:pt idx="6">
                  <c:v>RESEX Marinha Mestre Lucindo</c:v>
                </c:pt>
                <c:pt idx="7">
                  <c:v>RESEX Marinha Cuinarana</c:v>
                </c:pt>
                <c:pt idx="8">
                  <c:v>RESEX Maracanã</c:v>
                </c:pt>
                <c:pt idx="9">
                  <c:v>ESEC Jutaí-Solimões</c:v>
                </c:pt>
                <c:pt idx="10">
                  <c:v>ESEC Serra dos Três Irmãos</c:v>
                </c:pt>
                <c:pt idx="11">
                  <c:v>RDS Puranga Conquista/Gestão integrada com PE Rio Negro Setor Sul</c:v>
                </c:pt>
                <c:pt idx="12">
                  <c:v>ESEC Rio Ronuro</c:v>
                </c:pt>
                <c:pt idx="13">
                  <c:v>PE Xingu</c:v>
                </c:pt>
                <c:pt idx="14">
                  <c:v>RESEX Riozinho da Liberdade</c:v>
                </c:pt>
                <c:pt idx="15">
                  <c:v>RESEX Terra Grandre Pracuúba</c:v>
                </c:pt>
                <c:pt idx="16">
                  <c:v>PARNA Rio Novo</c:v>
                </c:pt>
                <c:pt idx="17">
                  <c:v>RESEX Ipau Anilzinho</c:v>
                </c:pt>
                <c:pt idx="18">
                  <c:v>RDS Amanã</c:v>
                </c:pt>
                <c:pt idx="19">
                  <c:v>RESEX Rio Ituxi</c:v>
                </c:pt>
                <c:pt idx="20">
                  <c:v>RESEX Rio Cajari</c:v>
                </c:pt>
                <c:pt idx="21">
                  <c:v>RESEX Renascer</c:v>
                </c:pt>
                <c:pt idx="22">
                  <c:v>ESEC do Jari</c:v>
                </c:pt>
                <c:pt idx="23">
                  <c:v>RESEX Marinha Chocoaré-Mato Grosso</c:v>
                </c:pt>
                <c:pt idx="24">
                  <c:v>PE Serra Ricardo Franco</c:v>
                </c:pt>
              </c:strCache>
            </c:strRef>
          </c:cat>
          <c:val>
            <c:numRef>
              <c:f>'Plano de Manejo'!$E$3:$E$27</c:f>
              <c:numCache>
                <c:formatCode>General</c:formatCode>
                <c:ptCount val="25"/>
                <c:pt idx="0">
                  <c:v>0</c:v>
                </c:pt>
                <c:pt idx="1">
                  <c:v>0</c:v>
                </c:pt>
                <c:pt idx="2">
                  <c:v>0</c:v>
                </c:pt>
                <c:pt idx="3">
                  <c:v>0</c:v>
                </c:pt>
                <c:pt idx="4">
                  <c:v>0</c:v>
                </c:pt>
                <c:pt idx="5">
                  <c:v>0</c:v>
                </c:pt>
                <c:pt idx="6">
                  <c:v>0</c:v>
                </c:pt>
                <c:pt idx="7">
                  <c:v>0</c:v>
                </c:pt>
                <c:pt idx="8">
                  <c:v>5</c:v>
                </c:pt>
                <c:pt idx="9">
                  <c:v>5</c:v>
                </c:pt>
                <c:pt idx="10">
                  <c:v>5</c:v>
                </c:pt>
                <c:pt idx="11">
                  <c:v>5</c:v>
                </c:pt>
                <c:pt idx="12">
                  <c:v>5</c:v>
                </c:pt>
                <c:pt idx="13">
                  <c:v>5</c:v>
                </c:pt>
                <c:pt idx="14">
                  <c:v>70</c:v>
                </c:pt>
                <c:pt idx="15">
                  <c:v>70</c:v>
                </c:pt>
                <c:pt idx="16">
                  <c:v>70</c:v>
                </c:pt>
                <c:pt idx="17">
                  <c:v>70</c:v>
                </c:pt>
                <c:pt idx="18">
                  <c:v>95</c:v>
                </c:pt>
                <c:pt idx="19">
                  <c:v>95</c:v>
                </c:pt>
                <c:pt idx="20">
                  <c:v>95</c:v>
                </c:pt>
                <c:pt idx="21">
                  <c:v>95</c:v>
                </c:pt>
                <c:pt idx="22">
                  <c:v>95</c:v>
                </c:pt>
                <c:pt idx="23">
                  <c:v>95</c:v>
                </c:pt>
                <c:pt idx="24">
                  <c:v>95</c:v>
                </c:pt>
              </c:numCache>
            </c:numRef>
          </c:val>
          <c:extLst>
            <c:ext xmlns:c16="http://schemas.microsoft.com/office/drawing/2014/chart" uri="{C3380CC4-5D6E-409C-BE32-E72D297353CC}">
              <c16:uniqueId val="{00000000-52C1-463A-A9D8-DCAE2377B28A}"/>
            </c:ext>
          </c:extLst>
        </c:ser>
        <c:ser>
          <c:idx val="2"/>
          <c:order val="2"/>
          <c:tx>
            <c:strRef>
              <c:f>'Plano de Manejo'!$F$2</c:f>
              <c:strCache>
                <c:ptCount val="1"/>
                <c:pt idx="0">
                  <c:v>Planejado 2020</c:v>
                </c:pt>
              </c:strCache>
            </c:strRef>
          </c:tx>
          <c:spPr>
            <a:solidFill>
              <a:schemeClr val="accent3"/>
            </a:solidFill>
            <a:ln>
              <a:noFill/>
            </a:ln>
            <a:effectLst/>
          </c:spPr>
          <c:invertIfNegative val="0"/>
          <c:val>
            <c:numRef>
              <c:f>'Plano de Manejo'!$F$3:$F$27</c:f>
              <c:numCache>
                <c:formatCode>General</c:formatCode>
                <c:ptCount val="25"/>
                <c:pt idx="0">
                  <c:v>5</c:v>
                </c:pt>
                <c:pt idx="1">
                  <c:v>0</c:v>
                </c:pt>
                <c:pt idx="2">
                  <c:v>0</c:v>
                </c:pt>
                <c:pt idx="3">
                  <c:v>5</c:v>
                </c:pt>
                <c:pt idx="4">
                  <c:v>0</c:v>
                </c:pt>
                <c:pt idx="5">
                  <c:v>0</c:v>
                </c:pt>
                <c:pt idx="6">
                  <c:v>0</c:v>
                </c:pt>
                <c:pt idx="7">
                  <c:v>0</c:v>
                </c:pt>
                <c:pt idx="8">
                  <c:v>5</c:v>
                </c:pt>
                <c:pt idx="9">
                  <c:v>5</c:v>
                </c:pt>
                <c:pt idx="10">
                  <c:v>5</c:v>
                </c:pt>
                <c:pt idx="11">
                  <c:v>5</c:v>
                </c:pt>
                <c:pt idx="12">
                  <c:v>5</c:v>
                </c:pt>
                <c:pt idx="13">
                  <c:v>5</c:v>
                </c:pt>
                <c:pt idx="14">
                  <c:v>5</c:v>
                </c:pt>
                <c:pt idx="15">
                  <c:v>70</c:v>
                </c:pt>
                <c:pt idx="16">
                  <c:v>70</c:v>
                </c:pt>
                <c:pt idx="17">
                  <c:v>70</c:v>
                </c:pt>
                <c:pt idx="18">
                  <c:v>95</c:v>
                </c:pt>
                <c:pt idx="19">
                  <c:v>70</c:v>
                </c:pt>
                <c:pt idx="20">
                  <c:v>5</c:v>
                </c:pt>
                <c:pt idx="21">
                  <c:v>70</c:v>
                </c:pt>
                <c:pt idx="22">
                  <c:v>70</c:v>
                </c:pt>
                <c:pt idx="23">
                  <c:v>5</c:v>
                </c:pt>
                <c:pt idx="24">
                  <c:v>5</c:v>
                </c:pt>
              </c:numCache>
            </c:numRef>
          </c:val>
          <c:extLst>
            <c:ext xmlns:c16="http://schemas.microsoft.com/office/drawing/2014/chart" uri="{C3380CC4-5D6E-409C-BE32-E72D297353CC}">
              <c16:uniqueId val="{00000002-52C1-463A-A9D8-DCAE2377B28A}"/>
            </c:ext>
          </c:extLst>
        </c:ser>
        <c:dLbls>
          <c:showLegendKey val="0"/>
          <c:showVal val="0"/>
          <c:showCatName val="0"/>
          <c:showSerName val="0"/>
          <c:showPercent val="0"/>
          <c:showBubbleSize val="0"/>
        </c:dLbls>
        <c:gapWidth val="219"/>
        <c:axId val="1002244480"/>
        <c:axId val="2089539712"/>
      </c:barChart>
      <c:lineChart>
        <c:grouping val="standard"/>
        <c:varyColors val="0"/>
        <c:ser>
          <c:idx val="1"/>
          <c:order val="1"/>
          <c:tx>
            <c:strRef>
              <c:f>'Plano de Manejo'!$K$2</c:f>
              <c:strCache>
                <c:ptCount val="1"/>
                <c:pt idx="0">
                  <c:v>Meta</c:v>
                </c:pt>
              </c:strCache>
            </c:strRef>
          </c:tx>
          <c:spPr>
            <a:ln w="28575" cap="rnd">
              <a:solidFill>
                <a:schemeClr val="accent2"/>
              </a:solidFill>
              <a:round/>
            </a:ln>
            <a:effectLst/>
          </c:spPr>
          <c:marker>
            <c:symbol val="none"/>
          </c:marker>
          <c:cat>
            <c:strRef>
              <c:f>'Plano de Manejo'!$C$3:$C$27</c:f>
              <c:strCache>
                <c:ptCount val="25"/>
                <c:pt idx="0">
                  <c:v>RESEX Arioca pruanã</c:v>
                </c:pt>
                <c:pt idx="1">
                  <c:v>RESEX Mocapajuba</c:v>
                </c:pt>
                <c:pt idx="2">
                  <c:v>RESEX São João da Ponta</c:v>
                </c:pt>
                <c:pt idx="3">
                  <c:v>RESEX Mãe Grande Curuçá</c:v>
                </c:pt>
                <c:pt idx="4">
                  <c:v>RESEX Mapuá</c:v>
                </c:pt>
                <c:pt idx="5">
                  <c:v>ESEC Alto Maués</c:v>
                </c:pt>
                <c:pt idx="6">
                  <c:v>RESEX Marinha Mestre Lucindo</c:v>
                </c:pt>
                <c:pt idx="7">
                  <c:v>RESEX Marinha Cuinarana</c:v>
                </c:pt>
                <c:pt idx="8">
                  <c:v>RESEX Maracanã</c:v>
                </c:pt>
                <c:pt idx="9">
                  <c:v>ESEC Jutaí-Solimões</c:v>
                </c:pt>
                <c:pt idx="10">
                  <c:v>ESEC Serra dos Três Irmãos</c:v>
                </c:pt>
                <c:pt idx="11">
                  <c:v>RDS Puranga Conquista/Gestão integrada com PE Rio Negro Setor Sul</c:v>
                </c:pt>
                <c:pt idx="12">
                  <c:v>ESEC Rio Ronuro</c:v>
                </c:pt>
                <c:pt idx="13">
                  <c:v>PE Xingu</c:v>
                </c:pt>
                <c:pt idx="14">
                  <c:v>RESEX Riozinho da Liberdade</c:v>
                </c:pt>
                <c:pt idx="15">
                  <c:v>RESEX Terra Grandre Pracuúba</c:v>
                </c:pt>
                <c:pt idx="16">
                  <c:v>PARNA Rio Novo</c:v>
                </c:pt>
                <c:pt idx="17">
                  <c:v>RESEX Ipau Anilzinho</c:v>
                </c:pt>
                <c:pt idx="18">
                  <c:v>RDS Amanã</c:v>
                </c:pt>
                <c:pt idx="19">
                  <c:v>RESEX Rio Ituxi</c:v>
                </c:pt>
                <c:pt idx="20">
                  <c:v>RESEX Rio Cajari</c:v>
                </c:pt>
                <c:pt idx="21">
                  <c:v>RESEX Renascer</c:v>
                </c:pt>
                <c:pt idx="22">
                  <c:v>ESEC do Jari</c:v>
                </c:pt>
                <c:pt idx="23">
                  <c:v>RESEX Marinha Chocoaré-Mato Grosso</c:v>
                </c:pt>
                <c:pt idx="24">
                  <c:v>PE Serra Ricardo Franco</c:v>
                </c:pt>
              </c:strCache>
            </c:strRef>
          </c:cat>
          <c:val>
            <c:numRef>
              <c:f>'Plano de Manejo'!$K$3:$K$27</c:f>
              <c:numCache>
                <c:formatCode>General</c:formatCode>
                <c:ptCount val="25"/>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pt idx="17">
                  <c:v>100</c:v>
                </c:pt>
                <c:pt idx="18">
                  <c:v>100</c:v>
                </c:pt>
                <c:pt idx="19">
                  <c:v>100</c:v>
                </c:pt>
                <c:pt idx="20">
                  <c:v>100</c:v>
                </c:pt>
                <c:pt idx="21">
                  <c:v>100</c:v>
                </c:pt>
                <c:pt idx="22">
                  <c:v>100</c:v>
                </c:pt>
                <c:pt idx="23">
                  <c:v>100</c:v>
                </c:pt>
                <c:pt idx="24">
                  <c:v>100</c:v>
                </c:pt>
              </c:numCache>
            </c:numRef>
          </c:val>
          <c:smooth val="0"/>
          <c:extLst>
            <c:ext xmlns:c16="http://schemas.microsoft.com/office/drawing/2014/chart" uri="{C3380CC4-5D6E-409C-BE32-E72D297353CC}">
              <c16:uniqueId val="{00000001-52C1-463A-A9D8-DCAE2377B28A}"/>
            </c:ext>
          </c:extLst>
        </c:ser>
        <c:dLbls>
          <c:showLegendKey val="0"/>
          <c:showVal val="0"/>
          <c:showCatName val="0"/>
          <c:showSerName val="0"/>
          <c:showPercent val="0"/>
          <c:showBubbleSize val="0"/>
        </c:dLbls>
        <c:marker val="1"/>
        <c:smooth val="0"/>
        <c:axId val="1002244480"/>
        <c:axId val="2089539712"/>
      </c:lineChart>
      <c:catAx>
        <c:axId val="1002244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9539712"/>
        <c:crosses val="autoZero"/>
        <c:auto val="1"/>
        <c:lblAlgn val="ctr"/>
        <c:lblOffset val="100"/>
        <c:noMultiLvlLbl val="0"/>
      </c:catAx>
      <c:valAx>
        <c:axId val="2089539712"/>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2244480"/>
        <c:crosses val="autoZero"/>
        <c:crossBetween val="between"/>
        <c:majorUnit val="20"/>
        <c:minorUnit val="10"/>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511811024" r="0.511811024" t="0.78740157499999996" header="0.31496062000000002" footer="0.3149606200000000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Instalações!$K$1</c:f>
              <c:strCache>
                <c:ptCount val="1"/>
                <c:pt idx="0">
                  <c:v>FAUC 2020</c:v>
                </c:pt>
              </c:strCache>
            </c:strRef>
          </c:tx>
          <c:spPr>
            <a:solidFill>
              <a:schemeClr val="accent1"/>
            </a:solidFill>
            <a:ln>
              <a:noFill/>
            </a:ln>
            <a:effectLst/>
          </c:spPr>
          <c:invertIfNegative val="0"/>
          <c:cat>
            <c:strRef>
              <c:f>Instalações!$C$3:$C$9</c:f>
              <c:strCache>
                <c:ptCount val="7"/>
                <c:pt idx="0">
                  <c:v>RESEX Chico Mendes</c:v>
                </c:pt>
                <c:pt idx="1">
                  <c:v>RESEX Rio Iriri</c:v>
                </c:pt>
                <c:pt idx="2">
                  <c:v>RESEX Riozinho do Anfrísio</c:v>
                </c:pt>
                <c:pt idx="3">
                  <c:v>PARNA do Jamanxim</c:v>
                </c:pt>
                <c:pt idx="4">
                  <c:v>PE Cristalino I e II</c:v>
                </c:pt>
                <c:pt idx="5">
                  <c:v>PE Igarapés do Juruena</c:v>
                </c:pt>
                <c:pt idx="6">
                  <c:v>RESEX Auati-Paraná</c:v>
                </c:pt>
              </c:strCache>
            </c:strRef>
          </c:cat>
          <c:val>
            <c:numRef>
              <c:f>Instalações!$E$3:$E$9</c:f>
              <c:numCache>
                <c:formatCode>General</c:formatCode>
                <c:ptCount val="7"/>
                <c:pt idx="0">
                  <c:v>5</c:v>
                </c:pt>
                <c:pt idx="1">
                  <c:v>5</c:v>
                </c:pt>
                <c:pt idx="2">
                  <c:v>5</c:v>
                </c:pt>
                <c:pt idx="3">
                  <c:v>5</c:v>
                </c:pt>
                <c:pt idx="4">
                  <c:v>5</c:v>
                </c:pt>
                <c:pt idx="5">
                  <c:v>5</c:v>
                </c:pt>
                <c:pt idx="6">
                  <c:v>5</c:v>
                </c:pt>
              </c:numCache>
            </c:numRef>
          </c:val>
          <c:extLst>
            <c:ext xmlns:c16="http://schemas.microsoft.com/office/drawing/2014/chart" uri="{C3380CC4-5D6E-409C-BE32-E72D297353CC}">
              <c16:uniqueId val="{00000000-AB26-4699-A84E-8F5A37EEA3D6}"/>
            </c:ext>
          </c:extLst>
        </c:ser>
        <c:ser>
          <c:idx val="2"/>
          <c:order val="2"/>
          <c:tx>
            <c:strRef>
              <c:f>Instalações!$F$2</c:f>
              <c:strCache>
                <c:ptCount val="1"/>
                <c:pt idx="0">
                  <c:v>Planejado 2020</c:v>
                </c:pt>
              </c:strCache>
            </c:strRef>
          </c:tx>
          <c:spPr>
            <a:solidFill>
              <a:schemeClr val="accent3"/>
            </a:solidFill>
            <a:ln>
              <a:noFill/>
            </a:ln>
            <a:effectLst/>
          </c:spPr>
          <c:invertIfNegative val="0"/>
          <c:cat>
            <c:strRef>
              <c:f>Instalações!$C$3:$C$9</c:f>
              <c:strCache>
                <c:ptCount val="7"/>
                <c:pt idx="0">
                  <c:v>RESEX Chico Mendes</c:v>
                </c:pt>
                <c:pt idx="1">
                  <c:v>RESEX Rio Iriri</c:v>
                </c:pt>
                <c:pt idx="2">
                  <c:v>RESEX Riozinho do Anfrísio</c:v>
                </c:pt>
                <c:pt idx="3">
                  <c:v>PARNA do Jamanxim</c:v>
                </c:pt>
                <c:pt idx="4">
                  <c:v>PE Cristalino I e II</c:v>
                </c:pt>
                <c:pt idx="5">
                  <c:v>PE Igarapés do Juruena</c:v>
                </c:pt>
                <c:pt idx="6">
                  <c:v>RESEX Auati-Paraná</c:v>
                </c:pt>
              </c:strCache>
            </c:strRef>
          </c:cat>
          <c:val>
            <c:numRef>
              <c:f>Instalações!$F$3:$F$9</c:f>
              <c:numCache>
                <c:formatCode>General</c:formatCode>
                <c:ptCount val="7"/>
                <c:pt idx="0">
                  <c:v>5</c:v>
                </c:pt>
                <c:pt idx="1">
                  <c:v>5</c:v>
                </c:pt>
                <c:pt idx="2">
                  <c:v>5</c:v>
                </c:pt>
                <c:pt idx="3">
                  <c:v>100</c:v>
                </c:pt>
                <c:pt idx="4">
                  <c:v>100</c:v>
                </c:pt>
                <c:pt idx="5">
                  <c:v>100</c:v>
                </c:pt>
                <c:pt idx="6">
                  <c:v>100</c:v>
                </c:pt>
              </c:numCache>
            </c:numRef>
          </c:val>
          <c:extLst>
            <c:ext xmlns:c16="http://schemas.microsoft.com/office/drawing/2014/chart" uri="{C3380CC4-5D6E-409C-BE32-E72D297353CC}">
              <c16:uniqueId val="{00000001-AB26-4699-A84E-8F5A37EEA3D6}"/>
            </c:ext>
          </c:extLst>
        </c:ser>
        <c:dLbls>
          <c:showLegendKey val="0"/>
          <c:showVal val="0"/>
          <c:showCatName val="0"/>
          <c:showSerName val="0"/>
          <c:showPercent val="0"/>
          <c:showBubbleSize val="0"/>
        </c:dLbls>
        <c:gapWidth val="217"/>
        <c:overlap val="-27"/>
        <c:axId val="1002244480"/>
        <c:axId val="2089539712"/>
      </c:barChart>
      <c:lineChart>
        <c:grouping val="standard"/>
        <c:varyColors val="0"/>
        <c:ser>
          <c:idx val="1"/>
          <c:order val="1"/>
          <c:tx>
            <c:strRef>
              <c:f>Instalações!$K$2</c:f>
              <c:strCache>
                <c:ptCount val="1"/>
                <c:pt idx="0">
                  <c:v>Meta</c:v>
                </c:pt>
              </c:strCache>
            </c:strRef>
          </c:tx>
          <c:spPr>
            <a:ln w="28575" cap="rnd">
              <a:solidFill>
                <a:schemeClr val="accent2"/>
              </a:solidFill>
              <a:round/>
            </a:ln>
            <a:effectLst/>
          </c:spPr>
          <c:marker>
            <c:symbol val="none"/>
          </c:marker>
          <c:cat>
            <c:strRef>
              <c:f>Equipamentos!$C$3:$C$4</c:f>
            </c:strRef>
          </c:cat>
          <c:val>
            <c:numRef>
              <c:f>Instalações!$K$3:$K$9</c:f>
              <c:numCache>
                <c:formatCode>General</c:formatCode>
                <c:ptCount val="7"/>
                <c:pt idx="0">
                  <c:v>100</c:v>
                </c:pt>
                <c:pt idx="1">
                  <c:v>100</c:v>
                </c:pt>
                <c:pt idx="2">
                  <c:v>100</c:v>
                </c:pt>
                <c:pt idx="3">
                  <c:v>100</c:v>
                </c:pt>
                <c:pt idx="4">
                  <c:v>100</c:v>
                </c:pt>
                <c:pt idx="5">
                  <c:v>100</c:v>
                </c:pt>
                <c:pt idx="6">
                  <c:v>100</c:v>
                </c:pt>
              </c:numCache>
            </c:numRef>
          </c:val>
          <c:smooth val="0"/>
          <c:extLst>
            <c:ext xmlns:c16="http://schemas.microsoft.com/office/drawing/2014/chart" uri="{C3380CC4-5D6E-409C-BE32-E72D297353CC}">
              <c16:uniqueId val="{00000002-AB26-4699-A84E-8F5A37EEA3D6}"/>
            </c:ext>
          </c:extLst>
        </c:ser>
        <c:dLbls>
          <c:showLegendKey val="0"/>
          <c:showVal val="0"/>
          <c:showCatName val="0"/>
          <c:showSerName val="0"/>
          <c:showPercent val="0"/>
          <c:showBubbleSize val="0"/>
        </c:dLbls>
        <c:marker val="1"/>
        <c:smooth val="0"/>
        <c:axId val="1002244480"/>
        <c:axId val="2089539712"/>
      </c:lineChart>
      <c:catAx>
        <c:axId val="1002244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9539712"/>
        <c:crosses val="autoZero"/>
        <c:auto val="1"/>
        <c:lblAlgn val="ctr"/>
        <c:lblOffset val="100"/>
        <c:noMultiLvlLbl val="0"/>
      </c:catAx>
      <c:valAx>
        <c:axId val="2089539712"/>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2244480"/>
        <c:crosses val="autoZero"/>
        <c:crossBetween val="between"/>
        <c:majorUnit val="20"/>
        <c:minorUnit val="10"/>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511811024" r="0.511811024" t="0.78740157499999996" header="0.31496062000000002" footer="0.3149606200000000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Pesquisa!$A$3:$A$27</c:f>
              <c:strCache>
                <c:ptCount val="25"/>
                <c:pt idx="0">
                  <c:v>267</c:v>
                </c:pt>
                <c:pt idx="1">
                  <c:v>242</c:v>
                </c:pt>
                <c:pt idx="2">
                  <c:v>209</c:v>
                </c:pt>
                <c:pt idx="3">
                  <c:v>232</c:v>
                </c:pt>
                <c:pt idx="4">
                  <c:v>222</c:v>
                </c:pt>
                <c:pt idx="5">
                  <c:v>260</c:v>
                </c:pt>
                <c:pt idx="6">
                  <c:v>72</c:v>
                </c:pt>
                <c:pt idx="7">
                  <c:v>68</c:v>
                </c:pt>
                <c:pt idx="8">
                  <c:v>169</c:v>
                </c:pt>
                <c:pt idx="9">
                  <c:v>173</c:v>
                </c:pt>
                <c:pt idx="10">
                  <c:v>187</c:v>
                </c:pt>
                <c:pt idx="11">
                  <c:v>985</c:v>
                </c:pt>
                <c:pt idx="12">
                  <c:v>991</c:v>
                </c:pt>
                <c:pt idx="13">
                  <c:v>284</c:v>
                </c:pt>
                <c:pt idx="14">
                  <c:v>258</c:v>
                </c:pt>
                <c:pt idx="15">
                  <c:v>207</c:v>
                </c:pt>
                <c:pt idx="16">
                  <c:v>210</c:v>
                </c:pt>
                <c:pt idx="17">
                  <c:v>230</c:v>
                </c:pt>
                <c:pt idx="18">
                  <c:v>280</c:v>
                </c:pt>
                <c:pt idx="19">
                  <c:v>1635</c:v>
                </c:pt>
                <c:pt idx="20">
                  <c:v>57</c:v>
                </c:pt>
                <c:pt idx="21">
                  <c:v>1901</c:v>
                </c:pt>
                <c:pt idx="22">
                  <c:v>1007</c:v>
                </c:pt>
                <c:pt idx="23">
                  <c:v>220</c:v>
                </c:pt>
              </c:strCache>
            </c:strRef>
          </c:tx>
          <c:spPr>
            <a:ln w="25400" cap="rnd">
              <a:noFill/>
              <a:round/>
            </a:ln>
            <a:effectLst/>
          </c:spPr>
          <c:marker>
            <c:symbol val="circle"/>
            <c:size val="5"/>
            <c:spPr>
              <a:solidFill>
                <a:schemeClr val="accent1"/>
              </a:solidFill>
              <a:ln w="9525">
                <a:solidFill>
                  <a:schemeClr val="accent1"/>
                </a:solidFill>
              </a:ln>
              <a:effectLst/>
            </c:spPr>
          </c:marker>
          <c:dLbls>
            <c:dLbl>
              <c:idx val="0"/>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E866-498A-A2CD-2B90EBFE2EF1}"/>
                </c:ext>
              </c:extLst>
            </c:dLbl>
            <c:dLbl>
              <c:idx val="1"/>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E866-498A-A2CD-2B90EBFE2EF1}"/>
                </c:ext>
              </c:extLst>
            </c:dLbl>
            <c:dLbl>
              <c:idx val="2"/>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E866-498A-A2CD-2B90EBFE2EF1}"/>
                </c:ext>
              </c:extLst>
            </c:dLbl>
            <c:dLbl>
              <c:idx val="3"/>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E866-498A-A2CD-2B90EBFE2EF1}"/>
                </c:ext>
              </c:extLst>
            </c:dLbl>
            <c:dLbl>
              <c:idx val="4"/>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4-E866-498A-A2CD-2B90EBFE2EF1}"/>
                </c:ext>
              </c:extLst>
            </c:dLbl>
            <c:dLbl>
              <c:idx val="5"/>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5-E866-498A-A2CD-2B90EBFE2EF1}"/>
                </c:ext>
              </c:extLst>
            </c:dLbl>
            <c:dLbl>
              <c:idx val="6"/>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6-E866-498A-A2CD-2B90EBFE2EF1}"/>
                </c:ext>
              </c:extLst>
            </c:dLbl>
            <c:dLbl>
              <c:idx val="7"/>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7-E866-498A-A2CD-2B90EBFE2EF1}"/>
                </c:ext>
              </c:extLst>
            </c:dLbl>
            <c:dLbl>
              <c:idx val="8"/>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8-E866-498A-A2CD-2B90EBFE2EF1}"/>
                </c:ext>
              </c:extLst>
            </c:dLbl>
            <c:dLbl>
              <c:idx val="9"/>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9-E866-498A-A2CD-2B90EBFE2EF1}"/>
                </c:ext>
              </c:extLst>
            </c:dLbl>
            <c:dLbl>
              <c:idx val="10"/>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A-E866-498A-A2CD-2B90EBFE2EF1}"/>
                </c:ext>
              </c:extLst>
            </c:dLbl>
            <c:dLbl>
              <c:idx val="11"/>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B-E866-498A-A2CD-2B90EBFE2EF1}"/>
                </c:ext>
              </c:extLst>
            </c:dLbl>
            <c:dLbl>
              <c:idx val="12"/>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C-E866-498A-A2CD-2B90EBFE2EF1}"/>
                </c:ext>
              </c:extLst>
            </c:dLbl>
            <c:dLbl>
              <c:idx val="13"/>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D-E866-498A-A2CD-2B90EBFE2EF1}"/>
                </c:ext>
              </c:extLst>
            </c:dLbl>
            <c:dLbl>
              <c:idx val="14"/>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E-E866-498A-A2CD-2B90EBFE2EF1}"/>
                </c:ext>
              </c:extLst>
            </c:dLbl>
            <c:dLbl>
              <c:idx val="15"/>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F-E866-498A-A2CD-2B90EBFE2EF1}"/>
                </c:ext>
              </c:extLst>
            </c:dLbl>
            <c:dLbl>
              <c:idx val="16"/>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0-E866-498A-A2CD-2B90EBFE2EF1}"/>
                </c:ext>
              </c:extLst>
            </c:dLbl>
            <c:dLbl>
              <c:idx val="17"/>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1-E866-498A-A2CD-2B90EBFE2EF1}"/>
                </c:ext>
              </c:extLst>
            </c:dLbl>
            <c:dLbl>
              <c:idx val="18"/>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2-E866-498A-A2CD-2B90EBFE2EF1}"/>
                </c:ext>
              </c:extLst>
            </c:dLbl>
            <c:dLbl>
              <c:idx val="19"/>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3-E866-498A-A2CD-2B90EBFE2EF1}"/>
                </c:ext>
              </c:extLst>
            </c:dLbl>
            <c:dLbl>
              <c:idx val="20"/>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4-E866-498A-A2CD-2B90EBFE2EF1}"/>
                </c:ext>
              </c:extLst>
            </c:dLbl>
            <c:dLbl>
              <c:idx val="21"/>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5-E866-498A-A2CD-2B90EBFE2EF1}"/>
                </c:ext>
              </c:extLst>
            </c:dLbl>
            <c:dLbl>
              <c:idx val="22"/>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6-E866-498A-A2CD-2B90EBFE2EF1}"/>
                </c:ext>
              </c:extLst>
            </c:dLbl>
            <c:dLbl>
              <c:idx val="23"/>
              <c:tx>
                <c:rich>
                  <a:bodyPr/>
                  <a:lstStyle/>
                  <a:p>
                    <a:endParaRPr lang="en-US"/>
                  </a:p>
                </c:rich>
              </c:tx>
              <c:dLblPos val="l"/>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7-E866-498A-A2CD-2B90EBFE2EF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l"/>
            <c:showLegendKey val="0"/>
            <c:showVal val="1"/>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linear"/>
            <c:dispRSqr val="1"/>
            <c:dispEq val="0"/>
            <c:trendlineLbl>
              <c:layout>
                <c:manualLayout>
                  <c:x val="-0.10865573053368328"/>
                  <c:y val="7.6226269262354471E-2"/>
                </c:manualLayout>
              </c:layout>
              <c:numFmt formatCode="General" sourceLinked="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rendlineLbl>
          </c:trendline>
          <c:trendline>
            <c:spPr>
              <a:ln w="19050" cap="rnd">
                <a:solidFill>
                  <a:schemeClr val="accent1"/>
                </a:solidFill>
                <a:prstDash val="sysDot"/>
              </a:ln>
              <a:effectLst/>
            </c:spPr>
            <c:trendlineType val="linear"/>
            <c:dispRSqr val="0"/>
            <c:dispEq val="0"/>
          </c:trendline>
          <c:xVal>
            <c:numRef>
              <c:f>Pesquisa!$J$3:$J$26</c:f>
              <c:numCache>
                <c:formatCode>0%</c:formatCode>
                <c:ptCount val="24"/>
                <c:pt idx="0">
                  <c:v>0</c:v>
                </c:pt>
                <c:pt idx="1">
                  <c:v>7.0937738731856381E-2</c:v>
                </c:pt>
                <c:pt idx="2">
                  <c:v>0.37454307481905452</c:v>
                </c:pt>
                <c:pt idx="3">
                  <c:v>0.34564209953355457</c:v>
                </c:pt>
                <c:pt idx="4">
                  <c:v>0.15900422757371255</c:v>
                </c:pt>
                <c:pt idx="5">
                  <c:v>0.15998308320066884</c:v>
                </c:pt>
                <c:pt idx="6">
                  <c:v>0.16360073322402113</c:v>
                </c:pt>
                <c:pt idx="7">
                  <c:v>0.58098710937983811</c:v>
                </c:pt>
                <c:pt idx="8">
                  <c:v>0.27798043149427393</c:v>
                </c:pt>
                <c:pt idx="9">
                  <c:v>0.46298559594698591</c:v>
                </c:pt>
                <c:pt idx="10">
                  <c:v>0.64944311076477845</c:v>
                </c:pt>
                <c:pt idx="11">
                  <c:v>0.50077363832790578</c:v>
                </c:pt>
                <c:pt idx="12">
                  <c:v>0.27008573215904902</c:v>
                </c:pt>
                <c:pt idx="13">
                  <c:v>0.50413329349026292</c:v>
                </c:pt>
                <c:pt idx="14">
                  <c:v>0.73801920273988719</c:v>
                </c:pt>
                <c:pt idx="15">
                  <c:v>0.65107444433220762</c:v>
                </c:pt>
                <c:pt idx="16">
                  <c:v>0.48915859732494166</c:v>
                </c:pt>
                <c:pt idx="17">
                  <c:v>0.79013097247736019</c:v>
                </c:pt>
                <c:pt idx="18">
                  <c:v>0.16073977777777779</c:v>
                </c:pt>
                <c:pt idx="19">
                  <c:v>0.31869621585097052</c:v>
                </c:pt>
                <c:pt idx="20">
                  <c:v>0.28643132435904595</c:v>
                </c:pt>
                <c:pt idx="21">
                  <c:v>0.17572459266605994</c:v>
                </c:pt>
                <c:pt idx="22">
                  <c:v>0.57936899416863319</c:v>
                </c:pt>
                <c:pt idx="23">
                  <c:v>0.5471118787180963</c:v>
                </c:pt>
              </c:numCache>
            </c:numRef>
          </c:xVal>
          <c:yVal>
            <c:numRef>
              <c:f>Pesquisa!$L$3:$L$26</c:f>
              <c:numCache>
                <c:formatCode>General</c:formatCode>
                <c:ptCount val="24"/>
              </c:numCache>
            </c:numRef>
          </c:yVal>
          <c:smooth val="0"/>
          <c:extLst>
            <c:ext xmlns:c16="http://schemas.microsoft.com/office/drawing/2014/chart" uri="{C3380CC4-5D6E-409C-BE32-E72D297353CC}">
              <c16:uniqueId val="{0000001B-E866-498A-A2CD-2B90EBFE2EF1}"/>
            </c:ext>
          </c:extLst>
        </c:ser>
        <c:dLbls>
          <c:dLblPos val="l"/>
          <c:showLegendKey val="0"/>
          <c:showVal val="1"/>
          <c:showCatName val="0"/>
          <c:showSerName val="0"/>
          <c:showPercent val="0"/>
          <c:showBubbleSize val="0"/>
        </c:dLbls>
        <c:axId val="479553599"/>
        <c:axId val="1000440240"/>
      </c:scatterChart>
      <c:valAx>
        <c:axId val="479553599"/>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pt-BR" b="1"/>
                  <a:t>Cenário</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1000440240"/>
        <c:crosses val="autoZero"/>
        <c:crossBetween val="midCat"/>
      </c:valAx>
      <c:valAx>
        <c:axId val="1000440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pt-BR"/>
                  <a:t>% de Execução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79553599"/>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511811024" r="0.511811024" t="0.78740157499999996" header="0.31496062000000002" footer="0.3149606200000000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Pesquisa!$K$1</c:f>
              <c:strCache>
                <c:ptCount val="1"/>
                <c:pt idx="0">
                  <c:v>FAUC 2020</c:v>
                </c:pt>
              </c:strCache>
            </c:strRef>
          </c:tx>
          <c:spPr>
            <a:solidFill>
              <a:schemeClr val="accent1"/>
            </a:solidFill>
            <a:ln>
              <a:noFill/>
            </a:ln>
            <a:effectLst/>
          </c:spPr>
          <c:invertIfNegative val="0"/>
          <c:cat>
            <c:strRef>
              <c:f>Pesquisa!$C$3:$C$26</c:f>
              <c:strCache>
                <c:ptCount val="24"/>
                <c:pt idx="0">
                  <c:v>PARNA do Jamanxim</c:v>
                </c:pt>
                <c:pt idx="1">
                  <c:v>RESEX do Lago do Capanã Grande</c:v>
                </c:pt>
                <c:pt idx="2">
                  <c:v>REBIO Lago Piratuba</c:v>
                </c:pt>
                <c:pt idx="3">
                  <c:v>RESEX Cazumbá-Iracema</c:v>
                </c:pt>
                <c:pt idx="4">
                  <c:v>RESEX Chico Mendes</c:v>
                </c:pt>
                <c:pt idx="5">
                  <c:v>RESEX Verde para Sempre</c:v>
                </c:pt>
                <c:pt idx="6">
                  <c:v>ESEC Juami-Japurá</c:v>
                </c:pt>
                <c:pt idx="7">
                  <c:v>ESEC Rio Acre</c:v>
                </c:pt>
                <c:pt idx="8">
                  <c:v>PARNA do Cabo Orange</c:v>
                </c:pt>
                <c:pt idx="9">
                  <c:v>PARNA do Jaú</c:v>
                </c:pt>
                <c:pt idx="10">
                  <c:v>PARNA Montanhas do Tumucumaque</c:v>
                </c:pt>
                <c:pt idx="11">
                  <c:v>RDS Cujubim</c:v>
                </c:pt>
                <c:pt idx="12">
                  <c:v>RESEX Catuá-Ipixuna</c:v>
                </c:pt>
                <c:pt idx="13">
                  <c:v>PARNA dos Campos Amazônicos</c:v>
                </c:pt>
                <c:pt idx="14">
                  <c:v>RESEX Riozinho do Anfrísio</c:v>
                </c:pt>
                <c:pt idx="15">
                  <c:v>REBIO do Gurupi</c:v>
                </c:pt>
                <c:pt idx="16">
                  <c:v>REBIO do Rio Trombetas</c:v>
                </c:pt>
                <c:pt idx="17">
                  <c:v>RESEX Baixo Juruá</c:v>
                </c:pt>
                <c:pt idx="18">
                  <c:v>RESEX Rio Iriri</c:v>
                </c:pt>
                <c:pt idx="19">
                  <c:v>RESEX Rio Xingu</c:v>
                </c:pt>
                <c:pt idx="20">
                  <c:v>ESEC de Maracá</c:v>
                </c:pt>
                <c:pt idx="21">
                  <c:v>PE Cristalino I e II</c:v>
                </c:pt>
                <c:pt idx="22">
                  <c:v>PE Rio Negro Setor Norte</c:v>
                </c:pt>
                <c:pt idx="23">
                  <c:v>RESEX Auati-Paraná</c:v>
                </c:pt>
              </c:strCache>
            </c:strRef>
          </c:cat>
          <c:val>
            <c:numRef>
              <c:f>Pesquisa!$E$3:$E$26</c:f>
              <c:numCache>
                <c:formatCode>General</c:formatCode>
                <c:ptCount val="24"/>
                <c:pt idx="0">
                  <c:v>0</c:v>
                </c:pt>
                <c:pt idx="1">
                  <c:v>0</c:v>
                </c:pt>
                <c:pt idx="2">
                  <c:v>40</c:v>
                </c:pt>
                <c:pt idx="3">
                  <c:v>40</c:v>
                </c:pt>
                <c:pt idx="4">
                  <c:v>40</c:v>
                </c:pt>
                <c:pt idx="5">
                  <c:v>40</c:v>
                </c:pt>
                <c:pt idx="6">
                  <c:v>40</c:v>
                </c:pt>
                <c:pt idx="7">
                  <c:v>40</c:v>
                </c:pt>
                <c:pt idx="8">
                  <c:v>40</c:v>
                </c:pt>
                <c:pt idx="9">
                  <c:v>40</c:v>
                </c:pt>
                <c:pt idx="10">
                  <c:v>40</c:v>
                </c:pt>
                <c:pt idx="11">
                  <c:v>40</c:v>
                </c:pt>
                <c:pt idx="12">
                  <c:v>40</c:v>
                </c:pt>
                <c:pt idx="13">
                  <c:v>90</c:v>
                </c:pt>
                <c:pt idx="14">
                  <c:v>90</c:v>
                </c:pt>
                <c:pt idx="15">
                  <c:v>40</c:v>
                </c:pt>
                <c:pt idx="16">
                  <c:v>40</c:v>
                </c:pt>
                <c:pt idx="17">
                  <c:v>40</c:v>
                </c:pt>
                <c:pt idx="18">
                  <c:v>40</c:v>
                </c:pt>
                <c:pt idx="19">
                  <c:v>40</c:v>
                </c:pt>
                <c:pt idx="20">
                  <c:v>90</c:v>
                </c:pt>
                <c:pt idx="21">
                  <c:v>90</c:v>
                </c:pt>
                <c:pt idx="22">
                  <c:v>90</c:v>
                </c:pt>
                <c:pt idx="23">
                  <c:v>90</c:v>
                </c:pt>
              </c:numCache>
            </c:numRef>
          </c:val>
          <c:extLst>
            <c:ext xmlns:c16="http://schemas.microsoft.com/office/drawing/2014/chart" uri="{C3380CC4-5D6E-409C-BE32-E72D297353CC}">
              <c16:uniqueId val="{00000000-807C-43AD-8F99-229E52407A35}"/>
            </c:ext>
          </c:extLst>
        </c:ser>
        <c:ser>
          <c:idx val="2"/>
          <c:order val="2"/>
          <c:tx>
            <c:strRef>
              <c:f>Pesquisa!$F$2</c:f>
              <c:strCache>
                <c:ptCount val="1"/>
                <c:pt idx="0">
                  <c:v>Planejado 2020</c:v>
                </c:pt>
              </c:strCache>
            </c:strRef>
          </c:tx>
          <c:spPr>
            <a:solidFill>
              <a:schemeClr val="accent3"/>
            </a:solidFill>
            <a:ln>
              <a:noFill/>
            </a:ln>
            <a:effectLst/>
          </c:spPr>
          <c:invertIfNegative val="0"/>
          <c:cat>
            <c:strRef>
              <c:f>Pesquisa!$C$3:$C$26</c:f>
              <c:strCache>
                <c:ptCount val="24"/>
                <c:pt idx="0">
                  <c:v>PARNA do Jamanxim</c:v>
                </c:pt>
                <c:pt idx="1">
                  <c:v>RESEX do Lago do Capanã Grande</c:v>
                </c:pt>
                <c:pt idx="2">
                  <c:v>REBIO Lago Piratuba</c:v>
                </c:pt>
                <c:pt idx="3">
                  <c:v>RESEX Cazumbá-Iracema</c:v>
                </c:pt>
                <c:pt idx="4">
                  <c:v>RESEX Chico Mendes</c:v>
                </c:pt>
                <c:pt idx="5">
                  <c:v>RESEX Verde para Sempre</c:v>
                </c:pt>
                <c:pt idx="6">
                  <c:v>ESEC Juami-Japurá</c:v>
                </c:pt>
                <c:pt idx="7">
                  <c:v>ESEC Rio Acre</c:v>
                </c:pt>
                <c:pt idx="8">
                  <c:v>PARNA do Cabo Orange</c:v>
                </c:pt>
                <c:pt idx="9">
                  <c:v>PARNA do Jaú</c:v>
                </c:pt>
                <c:pt idx="10">
                  <c:v>PARNA Montanhas do Tumucumaque</c:v>
                </c:pt>
                <c:pt idx="11">
                  <c:v>RDS Cujubim</c:v>
                </c:pt>
                <c:pt idx="12">
                  <c:v>RESEX Catuá-Ipixuna</c:v>
                </c:pt>
                <c:pt idx="13">
                  <c:v>PARNA dos Campos Amazônicos</c:v>
                </c:pt>
                <c:pt idx="14">
                  <c:v>RESEX Riozinho do Anfrísio</c:v>
                </c:pt>
                <c:pt idx="15">
                  <c:v>REBIO do Gurupi</c:v>
                </c:pt>
                <c:pt idx="16">
                  <c:v>REBIO do Rio Trombetas</c:v>
                </c:pt>
                <c:pt idx="17">
                  <c:v>RESEX Baixo Juruá</c:v>
                </c:pt>
                <c:pt idx="18">
                  <c:v>RESEX Rio Iriri</c:v>
                </c:pt>
                <c:pt idx="19">
                  <c:v>RESEX Rio Xingu</c:v>
                </c:pt>
                <c:pt idx="20">
                  <c:v>ESEC de Maracá</c:v>
                </c:pt>
                <c:pt idx="21">
                  <c:v>PE Cristalino I e II</c:v>
                </c:pt>
                <c:pt idx="22">
                  <c:v>PE Rio Negro Setor Norte</c:v>
                </c:pt>
                <c:pt idx="23">
                  <c:v>RESEX Auati-Paraná</c:v>
                </c:pt>
              </c:strCache>
            </c:strRef>
          </c:cat>
          <c:val>
            <c:numRef>
              <c:f>Pesquisa!$F$3:$F$26</c:f>
              <c:numCache>
                <c:formatCode>General</c:formatCode>
                <c:ptCount val="24"/>
                <c:pt idx="0">
                  <c:v>40</c:v>
                </c:pt>
                <c:pt idx="1">
                  <c:v>40</c:v>
                </c:pt>
                <c:pt idx="2">
                  <c:v>40</c:v>
                </c:pt>
                <c:pt idx="3">
                  <c:v>40</c:v>
                </c:pt>
                <c:pt idx="4">
                  <c:v>40</c:v>
                </c:pt>
                <c:pt idx="5">
                  <c:v>40</c:v>
                </c:pt>
                <c:pt idx="6">
                  <c:v>90</c:v>
                </c:pt>
                <c:pt idx="7">
                  <c:v>90</c:v>
                </c:pt>
                <c:pt idx="8">
                  <c:v>90</c:v>
                </c:pt>
                <c:pt idx="9">
                  <c:v>90</c:v>
                </c:pt>
                <c:pt idx="10">
                  <c:v>90</c:v>
                </c:pt>
                <c:pt idx="11">
                  <c:v>90</c:v>
                </c:pt>
                <c:pt idx="12">
                  <c:v>90</c:v>
                </c:pt>
                <c:pt idx="13">
                  <c:v>90</c:v>
                </c:pt>
                <c:pt idx="14">
                  <c:v>90</c:v>
                </c:pt>
                <c:pt idx="15">
                  <c:v>100</c:v>
                </c:pt>
                <c:pt idx="16">
                  <c:v>100</c:v>
                </c:pt>
                <c:pt idx="17">
                  <c:v>100</c:v>
                </c:pt>
                <c:pt idx="18">
                  <c:v>100</c:v>
                </c:pt>
                <c:pt idx="19">
                  <c:v>100</c:v>
                </c:pt>
                <c:pt idx="20">
                  <c:v>100</c:v>
                </c:pt>
                <c:pt idx="21">
                  <c:v>100</c:v>
                </c:pt>
                <c:pt idx="22">
                  <c:v>100</c:v>
                </c:pt>
                <c:pt idx="23">
                  <c:v>100</c:v>
                </c:pt>
              </c:numCache>
            </c:numRef>
          </c:val>
          <c:extLst>
            <c:ext xmlns:c16="http://schemas.microsoft.com/office/drawing/2014/chart" uri="{C3380CC4-5D6E-409C-BE32-E72D297353CC}">
              <c16:uniqueId val="{00000001-807C-43AD-8F99-229E52407A35}"/>
            </c:ext>
          </c:extLst>
        </c:ser>
        <c:dLbls>
          <c:showLegendKey val="0"/>
          <c:showVal val="0"/>
          <c:showCatName val="0"/>
          <c:showSerName val="0"/>
          <c:showPercent val="0"/>
          <c:showBubbleSize val="0"/>
        </c:dLbls>
        <c:gapWidth val="217"/>
        <c:overlap val="-27"/>
        <c:axId val="1002244480"/>
        <c:axId val="2089539712"/>
      </c:barChart>
      <c:lineChart>
        <c:grouping val="standard"/>
        <c:varyColors val="0"/>
        <c:ser>
          <c:idx val="1"/>
          <c:order val="1"/>
          <c:tx>
            <c:strRef>
              <c:f>Pesquisa!$K$2</c:f>
              <c:strCache>
                <c:ptCount val="1"/>
                <c:pt idx="0">
                  <c:v>Meta</c:v>
                </c:pt>
              </c:strCache>
            </c:strRef>
          </c:tx>
          <c:spPr>
            <a:ln w="28575" cap="rnd">
              <a:solidFill>
                <a:schemeClr val="accent2"/>
              </a:solidFill>
              <a:round/>
            </a:ln>
            <a:effectLst/>
          </c:spPr>
          <c:marker>
            <c:symbol val="none"/>
          </c:marker>
          <c:cat>
            <c:strRef>
              <c:f>Equipamentos!$C$3:$C$4</c:f>
            </c:strRef>
          </c:cat>
          <c:val>
            <c:numRef>
              <c:f>Pesquisa!$K$3:$K$26</c:f>
              <c:numCache>
                <c:formatCode>General</c:formatCode>
                <c:ptCount val="24"/>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pt idx="17">
                  <c:v>100</c:v>
                </c:pt>
                <c:pt idx="18">
                  <c:v>100</c:v>
                </c:pt>
                <c:pt idx="19">
                  <c:v>100</c:v>
                </c:pt>
                <c:pt idx="20">
                  <c:v>100</c:v>
                </c:pt>
                <c:pt idx="21">
                  <c:v>100</c:v>
                </c:pt>
                <c:pt idx="22">
                  <c:v>100</c:v>
                </c:pt>
                <c:pt idx="23">
                  <c:v>100</c:v>
                </c:pt>
              </c:numCache>
            </c:numRef>
          </c:val>
          <c:smooth val="0"/>
          <c:extLst>
            <c:ext xmlns:c16="http://schemas.microsoft.com/office/drawing/2014/chart" uri="{C3380CC4-5D6E-409C-BE32-E72D297353CC}">
              <c16:uniqueId val="{00000002-807C-43AD-8F99-229E52407A35}"/>
            </c:ext>
          </c:extLst>
        </c:ser>
        <c:dLbls>
          <c:showLegendKey val="0"/>
          <c:showVal val="0"/>
          <c:showCatName val="0"/>
          <c:showSerName val="0"/>
          <c:showPercent val="0"/>
          <c:showBubbleSize val="0"/>
        </c:dLbls>
        <c:marker val="1"/>
        <c:smooth val="0"/>
        <c:axId val="1002244480"/>
        <c:axId val="2089539712"/>
      </c:lineChart>
      <c:catAx>
        <c:axId val="1002244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9539712"/>
        <c:crosses val="autoZero"/>
        <c:auto val="1"/>
        <c:lblAlgn val="ctr"/>
        <c:lblOffset val="100"/>
        <c:noMultiLvlLbl val="0"/>
      </c:catAx>
      <c:valAx>
        <c:axId val="2089539712"/>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2244480"/>
        <c:crosses val="autoZero"/>
        <c:crossBetween val="between"/>
        <c:majorUnit val="20"/>
        <c:minorUnit val="10"/>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511811024" r="0.511811024" t="0.78740157499999996" header="0.31496062000000002" footer="0.3149606200000000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Monitoramento!$A$3:$A$27</c:f>
              <c:strCache>
                <c:ptCount val="25"/>
                <c:pt idx="0">
                  <c:v>56</c:v>
                </c:pt>
                <c:pt idx="1">
                  <c:v>174</c:v>
                </c:pt>
                <c:pt idx="2">
                  <c:v>3134</c:v>
                </c:pt>
                <c:pt idx="3">
                  <c:v>1899</c:v>
                </c:pt>
                <c:pt idx="4">
                  <c:v>264</c:v>
                </c:pt>
                <c:pt idx="5">
                  <c:v>448</c:v>
                </c:pt>
                <c:pt idx="6">
                  <c:v>216</c:v>
                </c:pt>
                <c:pt idx="7">
                  <c:v>273</c:v>
                </c:pt>
                <c:pt idx="8">
                  <c:v>463</c:v>
                </c:pt>
                <c:pt idx="9">
                  <c:v>3132</c:v>
                </c:pt>
                <c:pt idx="10">
                  <c:v>244</c:v>
                </c:pt>
                <c:pt idx="11">
                  <c:v>292</c:v>
                </c:pt>
              </c:strCache>
            </c:strRef>
          </c:tx>
          <c:spPr>
            <a:ln w="19050" cap="rnd">
              <a:noFill/>
              <a:round/>
            </a:ln>
            <a:effectLst/>
          </c:spPr>
          <c:marker>
            <c:symbol val="circle"/>
            <c:size val="5"/>
            <c:spPr>
              <a:solidFill>
                <a:schemeClr val="accent1"/>
              </a:solidFill>
              <a:ln w="9525">
                <a:solidFill>
                  <a:schemeClr val="accent1"/>
                </a:solidFill>
              </a:ln>
              <a:effectLst/>
            </c:spPr>
          </c:marker>
          <c:dLbls>
            <c:dLbl>
              <c:idx val="0"/>
              <c:layout>
                <c:manualLayout>
                  <c:x val="-0.11733333333333336"/>
                  <c:y val="7.7709611451942745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B5F1-4A85-9193-968DC45304D3}"/>
                </c:ext>
              </c:extLst>
            </c:dLbl>
            <c:dLbl>
              <c:idx val="1"/>
              <c:layout>
                <c:manualLayout>
                  <c:x val="-0.12011111111111114"/>
                  <c:y val="0.13905930470347649"/>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B5F1-4A85-9193-968DC45304D3}"/>
                </c:ext>
              </c:extLst>
            </c:dLbl>
            <c:dLbl>
              <c:idx val="2"/>
              <c:layout>
                <c:manualLayout>
                  <c:x val="-0.13677777777777778"/>
                  <c:y val="-8.5889570552147243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B5F1-4A85-9193-968DC45304D3}"/>
                </c:ext>
              </c:extLst>
            </c:dLbl>
            <c:dLbl>
              <c:idx val="3"/>
              <c:layout>
                <c:manualLayout>
                  <c:x val="-1.0222222222222223E-2"/>
                  <c:y val="-6.9529652351738247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B5F1-4A85-9193-968DC45304D3}"/>
                </c:ext>
              </c:extLst>
            </c:dLbl>
            <c:dLbl>
              <c:idx val="4"/>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4-B5F1-4A85-9193-968DC45304D3}"/>
                </c:ext>
              </c:extLst>
            </c:dLbl>
            <c:dLbl>
              <c:idx val="5"/>
              <c:layout>
                <c:manualLayout>
                  <c:x val="-0.14633333333333337"/>
                  <c:y val="0"/>
                </c:manualLayout>
              </c:layout>
              <c:tx>
                <c:rich>
                  <a:bodyPr/>
                  <a:lstStyle/>
                  <a:p>
                    <a:fld id="{584515B6-3578-4E58-A48C-E8DA006DFBBB}"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5-B5F1-4A85-9193-968DC45304D3}"/>
                </c:ext>
              </c:extLst>
            </c:dLbl>
            <c:dLbl>
              <c:idx val="6"/>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6-B5F1-4A85-9193-968DC45304D3}"/>
                </c:ext>
              </c:extLst>
            </c:dLbl>
            <c:dLbl>
              <c:idx val="7"/>
              <c:layout>
                <c:manualLayout>
                  <c:x val="-1.2999999999999999E-2"/>
                  <c:y val="-6.5439672801635998E-2"/>
                </c:manualLayout>
              </c:layout>
              <c:tx>
                <c:rich>
                  <a:bodyPr/>
                  <a:lstStyle/>
                  <a:p>
                    <a:fld id="{0AF3620E-B7A3-4C7D-B798-0FF676082DCF}"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7-B5F1-4A85-9193-968DC45304D3}"/>
                </c:ext>
              </c:extLst>
            </c:dLbl>
            <c:dLbl>
              <c:idx val="8"/>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8-B5F1-4A85-9193-968DC45304D3}"/>
                </c:ext>
              </c:extLst>
            </c:dLbl>
            <c:dLbl>
              <c:idx val="9"/>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9-B5F1-4A85-9193-968DC45304D3}"/>
                </c:ext>
              </c:extLst>
            </c:dLbl>
            <c:dLbl>
              <c:idx val="10"/>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A-B5F1-4A85-9193-968DC45304D3}"/>
                </c:ext>
              </c:extLst>
            </c:dLbl>
            <c:dLbl>
              <c:idx val="11"/>
              <c:layout>
                <c:manualLayout>
                  <c:x val="-0.15188888888888891"/>
                  <c:y val="-4.0899795501022497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B-B5F1-4A85-9193-968DC45304D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l"/>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linear"/>
            <c:dispRSqr val="1"/>
            <c:dispEq val="0"/>
            <c:trendlineLbl>
              <c:layout>
                <c:manualLayout>
                  <c:x val="-0.10865573053368328"/>
                  <c:y val="7.6226269262354471E-2"/>
                </c:manualLayout>
              </c:layout>
              <c:numFmt formatCode="General" sourceLinked="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rendlineLbl>
          </c:trendline>
          <c:trendline>
            <c:spPr>
              <a:ln w="19050" cap="rnd">
                <a:solidFill>
                  <a:schemeClr val="accent1"/>
                </a:solidFill>
                <a:prstDash val="sysDot"/>
              </a:ln>
              <a:effectLst/>
            </c:spPr>
            <c:trendlineType val="linear"/>
            <c:dispRSqr val="0"/>
            <c:dispEq val="0"/>
          </c:trendline>
          <c:xVal>
            <c:numRef>
              <c:f>Monitoramento!$G$3:$G$14</c:f>
              <c:numCache>
                <c:formatCode>General</c:formatCode>
                <c:ptCount val="12"/>
                <c:pt idx="0">
                  <c:v>1</c:v>
                </c:pt>
                <c:pt idx="1">
                  <c:v>1</c:v>
                </c:pt>
                <c:pt idx="2">
                  <c:v>2</c:v>
                </c:pt>
                <c:pt idx="3">
                  <c:v>2</c:v>
                </c:pt>
                <c:pt idx="4">
                  <c:v>2</c:v>
                </c:pt>
                <c:pt idx="5">
                  <c:v>2</c:v>
                </c:pt>
                <c:pt idx="6">
                  <c:v>2</c:v>
                </c:pt>
                <c:pt idx="7">
                  <c:v>2</c:v>
                </c:pt>
                <c:pt idx="8">
                  <c:v>2</c:v>
                </c:pt>
                <c:pt idx="9">
                  <c:v>2</c:v>
                </c:pt>
                <c:pt idx="10">
                  <c:v>1</c:v>
                </c:pt>
                <c:pt idx="11">
                  <c:v>3</c:v>
                </c:pt>
              </c:numCache>
            </c:numRef>
          </c:xVal>
          <c:yVal>
            <c:numRef>
              <c:f>Monitoramento!$J$3:$J$14</c:f>
              <c:numCache>
                <c:formatCode>0%</c:formatCode>
                <c:ptCount val="12"/>
                <c:pt idx="0">
                  <c:v>0.31565014755638104</c:v>
                </c:pt>
                <c:pt idx="1">
                  <c:v>1.6826085369470491</c:v>
                </c:pt>
                <c:pt idx="2">
                  <c:v>7.3707450476801981E-2</c:v>
                </c:pt>
                <c:pt idx="3">
                  <c:v>5.7652941863592988E-2</c:v>
                </c:pt>
                <c:pt idx="4">
                  <c:v>0</c:v>
                </c:pt>
                <c:pt idx="5">
                  <c:v>1.7462301267585207E-2</c:v>
                </c:pt>
                <c:pt idx="6">
                  <c:v>2.4789344230628903E-2</c:v>
                </c:pt>
                <c:pt idx="7">
                  <c:v>0.36561816892302684</c:v>
                </c:pt>
                <c:pt idx="8">
                  <c:v>4.3043748165954195E-2</c:v>
                </c:pt>
                <c:pt idx="9">
                  <c:v>2.1460284906601627E-2</c:v>
                </c:pt>
                <c:pt idx="10">
                  <c:v>6.0666369357424477E-2</c:v>
                </c:pt>
                <c:pt idx="11">
                  <c:v>0.32206213447828497</c:v>
                </c:pt>
              </c:numCache>
            </c:numRef>
          </c:yVal>
          <c:smooth val="0"/>
          <c:extLst>
            <c:ext xmlns:c15="http://schemas.microsoft.com/office/drawing/2012/chart" uri="{02D57815-91ED-43cb-92C2-25804820EDAC}">
              <c15:datalabelsRange>
                <c15:f>Monitoramento!$A$3:$A$27</c15:f>
                <c15:dlblRangeCache>
                  <c:ptCount val="25"/>
                  <c:pt idx="0">
                    <c:v>56</c:v>
                  </c:pt>
                  <c:pt idx="1">
                    <c:v>174</c:v>
                  </c:pt>
                  <c:pt idx="2">
                    <c:v>3134</c:v>
                  </c:pt>
                  <c:pt idx="3">
                    <c:v>1899</c:v>
                  </c:pt>
                  <c:pt idx="4">
                    <c:v>264</c:v>
                  </c:pt>
                  <c:pt idx="5">
                    <c:v>448</c:v>
                  </c:pt>
                  <c:pt idx="6">
                    <c:v>216</c:v>
                  </c:pt>
                  <c:pt idx="7">
                    <c:v>273</c:v>
                  </c:pt>
                  <c:pt idx="8">
                    <c:v>463</c:v>
                  </c:pt>
                  <c:pt idx="9">
                    <c:v>3132</c:v>
                  </c:pt>
                  <c:pt idx="10">
                    <c:v>244</c:v>
                  </c:pt>
                  <c:pt idx="11">
                    <c:v>292</c:v>
                  </c:pt>
                </c15:dlblRangeCache>
              </c15:datalabelsRange>
            </c:ext>
            <c:ext xmlns:c16="http://schemas.microsoft.com/office/drawing/2014/chart" uri="{C3380CC4-5D6E-409C-BE32-E72D297353CC}">
              <c16:uniqueId val="{0000001B-B5F1-4A85-9193-968DC45304D3}"/>
            </c:ext>
          </c:extLst>
        </c:ser>
        <c:dLbls>
          <c:dLblPos val="l"/>
          <c:showLegendKey val="0"/>
          <c:showVal val="1"/>
          <c:showCatName val="0"/>
          <c:showSerName val="0"/>
          <c:showPercent val="0"/>
          <c:showBubbleSize val="0"/>
        </c:dLbls>
        <c:axId val="479553599"/>
        <c:axId val="1000440240"/>
      </c:scatterChart>
      <c:valAx>
        <c:axId val="479553599"/>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pt-BR" b="1"/>
                  <a:t>Cenário</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1000440240"/>
        <c:crosses val="autoZero"/>
        <c:crossBetween val="midCat"/>
      </c:valAx>
      <c:valAx>
        <c:axId val="1000440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pt-BR"/>
                  <a:t>% de Execução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79553599"/>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511811024" r="0.511811024" t="0.78740157499999996" header="0.31496062000000002" footer="0.3149606200000000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Monitoramento!$K$1</c:f>
              <c:strCache>
                <c:ptCount val="1"/>
                <c:pt idx="0">
                  <c:v>FAUC 2020</c:v>
                </c:pt>
              </c:strCache>
            </c:strRef>
          </c:tx>
          <c:spPr>
            <a:solidFill>
              <a:schemeClr val="accent1"/>
            </a:solidFill>
            <a:ln>
              <a:noFill/>
            </a:ln>
            <a:effectLst/>
          </c:spPr>
          <c:invertIfNegative val="0"/>
          <c:cat>
            <c:strRef>
              <c:f>Monitoramento!$C$3:$C$14</c:f>
              <c:strCache>
                <c:ptCount val="12"/>
                <c:pt idx="0">
                  <c:v>ESEC Jutaí-Solimões</c:v>
                </c:pt>
                <c:pt idx="1">
                  <c:v>PARNA do Monte Roraima</c:v>
                </c:pt>
                <c:pt idx="2">
                  <c:v>RESEX Marinha Cuinarana</c:v>
                </c:pt>
                <c:pt idx="3">
                  <c:v>ESEC do Rio Roosevelt</c:v>
                </c:pt>
                <c:pt idx="4">
                  <c:v>PARNA Rio Novo</c:v>
                </c:pt>
                <c:pt idx="5">
                  <c:v>PE Serra Ricardo Franco</c:v>
                </c:pt>
                <c:pt idx="6">
                  <c:v>REBIO Nascentes Serra do Cachimbo</c:v>
                </c:pt>
                <c:pt idx="7">
                  <c:v>RESEX Arioca pruanã</c:v>
                </c:pt>
                <c:pt idx="8">
                  <c:v>RESEX Guariba-Roosevelt</c:v>
                </c:pt>
                <c:pt idx="9">
                  <c:v>RESEX Mocapajuba</c:v>
                </c:pt>
                <c:pt idx="10">
                  <c:v>RESEX Mapuá</c:v>
                </c:pt>
                <c:pt idx="11">
                  <c:v>RDS do Rio Iratapuru</c:v>
                </c:pt>
              </c:strCache>
            </c:strRef>
          </c:cat>
          <c:val>
            <c:numRef>
              <c:f>Monitoramento!$E$3:$E$14</c:f>
              <c:numCache>
                <c:formatCode>General</c:formatCode>
                <c:ptCount val="12"/>
                <c:pt idx="0">
                  <c:v>0</c:v>
                </c:pt>
                <c:pt idx="1">
                  <c:v>0</c:v>
                </c:pt>
                <c:pt idx="2">
                  <c:v>20</c:v>
                </c:pt>
                <c:pt idx="3">
                  <c:v>20</c:v>
                </c:pt>
                <c:pt idx="4">
                  <c:v>20</c:v>
                </c:pt>
                <c:pt idx="5">
                  <c:v>20</c:v>
                </c:pt>
                <c:pt idx="6">
                  <c:v>20</c:v>
                </c:pt>
                <c:pt idx="7">
                  <c:v>20</c:v>
                </c:pt>
                <c:pt idx="8">
                  <c:v>20</c:v>
                </c:pt>
                <c:pt idx="9">
                  <c:v>20</c:v>
                </c:pt>
                <c:pt idx="10">
                  <c:v>0</c:v>
                </c:pt>
                <c:pt idx="11">
                  <c:v>75</c:v>
                </c:pt>
              </c:numCache>
            </c:numRef>
          </c:val>
          <c:extLst>
            <c:ext xmlns:c16="http://schemas.microsoft.com/office/drawing/2014/chart" uri="{C3380CC4-5D6E-409C-BE32-E72D297353CC}">
              <c16:uniqueId val="{00000000-A520-4C06-A74F-68AF4AB6003C}"/>
            </c:ext>
          </c:extLst>
        </c:ser>
        <c:ser>
          <c:idx val="2"/>
          <c:order val="2"/>
          <c:tx>
            <c:strRef>
              <c:f>Monitoramento!$F$2</c:f>
              <c:strCache>
                <c:ptCount val="1"/>
                <c:pt idx="0">
                  <c:v>Planejado 2020</c:v>
                </c:pt>
              </c:strCache>
            </c:strRef>
          </c:tx>
          <c:spPr>
            <a:solidFill>
              <a:schemeClr val="accent3"/>
            </a:solidFill>
            <a:ln>
              <a:noFill/>
            </a:ln>
            <a:effectLst/>
          </c:spPr>
          <c:invertIfNegative val="0"/>
          <c:cat>
            <c:strRef>
              <c:f>Monitoramento!$C$3:$C$14</c:f>
              <c:strCache>
                <c:ptCount val="12"/>
                <c:pt idx="0">
                  <c:v>ESEC Jutaí-Solimões</c:v>
                </c:pt>
                <c:pt idx="1">
                  <c:v>PARNA do Monte Roraima</c:v>
                </c:pt>
                <c:pt idx="2">
                  <c:v>RESEX Marinha Cuinarana</c:v>
                </c:pt>
                <c:pt idx="3">
                  <c:v>ESEC do Rio Roosevelt</c:v>
                </c:pt>
                <c:pt idx="4">
                  <c:v>PARNA Rio Novo</c:v>
                </c:pt>
                <c:pt idx="5">
                  <c:v>PE Serra Ricardo Franco</c:v>
                </c:pt>
                <c:pt idx="6">
                  <c:v>REBIO Nascentes Serra do Cachimbo</c:v>
                </c:pt>
                <c:pt idx="7">
                  <c:v>RESEX Arioca pruanã</c:v>
                </c:pt>
                <c:pt idx="8">
                  <c:v>RESEX Guariba-Roosevelt</c:v>
                </c:pt>
                <c:pt idx="9">
                  <c:v>RESEX Mocapajuba</c:v>
                </c:pt>
                <c:pt idx="10">
                  <c:v>RESEX Mapuá</c:v>
                </c:pt>
                <c:pt idx="11">
                  <c:v>RDS do Rio Iratapuru</c:v>
                </c:pt>
              </c:strCache>
            </c:strRef>
          </c:cat>
          <c:val>
            <c:numRef>
              <c:f>Monitoramento!$F$3:$F$14</c:f>
              <c:numCache>
                <c:formatCode>General</c:formatCode>
                <c:ptCount val="12"/>
                <c:pt idx="0">
                  <c:v>20</c:v>
                </c:pt>
                <c:pt idx="1">
                  <c:v>20</c:v>
                </c:pt>
                <c:pt idx="2">
                  <c:v>20</c:v>
                </c:pt>
                <c:pt idx="3">
                  <c:v>75</c:v>
                </c:pt>
                <c:pt idx="4">
                  <c:v>75</c:v>
                </c:pt>
                <c:pt idx="5">
                  <c:v>75</c:v>
                </c:pt>
                <c:pt idx="6">
                  <c:v>75</c:v>
                </c:pt>
                <c:pt idx="7">
                  <c:v>75</c:v>
                </c:pt>
                <c:pt idx="8">
                  <c:v>75</c:v>
                </c:pt>
                <c:pt idx="9">
                  <c:v>75</c:v>
                </c:pt>
                <c:pt idx="10">
                  <c:v>100</c:v>
                </c:pt>
                <c:pt idx="11">
                  <c:v>100</c:v>
                </c:pt>
              </c:numCache>
            </c:numRef>
          </c:val>
          <c:extLst>
            <c:ext xmlns:c16="http://schemas.microsoft.com/office/drawing/2014/chart" uri="{C3380CC4-5D6E-409C-BE32-E72D297353CC}">
              <c16:uniqueId val="{00000001-A520-4C06-A74F-68AF4AB6003C}"/>
            </c:ext>
          </c:extLst>
        </c:ser>
        <c:dLbls>
          <c:showLegendKey val="0"/>
          <c:showVal val="0"/>
          <c:showCatName val="0"/>
          <c:showSerName val="0"/>
          <c:showPercent val="0"/>
          <c:showBubbleSize val="0"/>
        </c:dLbls>
        <c:gapWidth val="217"/>
        <c:overlap val="-27"/>
        <c:axId val="1002244480"/>
        <c:axId val="2089539712"/>
      </c:barChart>
      <c:lineChart>
        <c:grouping val="standard"/>
        <c:varyColors val="0"/>
        <c:ser>
          <c:idx val="1"/>
          <c:order val="1"/>
          <c:tx>
            <c:strRef>
              <c:f>Monitoramento!$K$2</c:f>
              <c:strCache>
                <c:ptCount val="1"/>
                <c:pt idx="0">
                  <c:v>Meta</c:v>
                </c:pt>
              </c:strCache>
            </c:strRef>
          </c:tx>
          <c:spPr>
            <a:ln w="28575" cap="rnd">
              <a:solidFill>
                <a:schemeClr val="accent2"/>
              </a:solidFill>
              <a:round/>
            </a:ln>
            <a:effectLst/>
          </c:spPr>
          <c:marker>
            <c:symbol val="none"/>
          </c:marker>
          <c:cat>
            <c:strRef>
              <c:f>Monitoramento!$C$3:$C$14</c:f>
              <c:strCache>
                <c:ptCount val="12"/>
                <c:pt idx="0">
                  <c:v>ESEC Jutaí-Solimões</c:v>
                </c:pt>
                <c:pt idx="1">
                  <c:v>PARNA do Monte Roraima</c:v>
                </c:pt>
                <c:pt idx="2">
                  <c:v>RESEX Marinha Cuinarana</c:v>
                </c:pt>
                <c:pt idx="3">
                  <c:v>ESEC do Rio Roosevelt</c:v>
                </c:pt>
                <c:pt idx="4">
                  <c:v>PARNA Rio Novo</c:v>
                </c:pt>
                <c:pt idx="5">
                  <c:v>PE Serra Ricardo Franco</c:v>
                </c:pt>
                <c:pt idx="6">
                  <c:v>REBIO Nascentes Serra do Cachimbo</c:v>
                </c:pt>
                <c:pt idx="7">
                  <c:v>RESEX Arioca pruanã</c:v>
                </c:pt>
                <c:pt idx="8">
                  <c:v>RESEX Guariba-Roosevelt</c:v>
                </c:pt>
                <c:pt idx="9">
                  <c:v>RESEX Mocapajuba</c:v>
                </c:pt>
                <c:pt idx="10">
                  <c:v>RESEX Mapuá</c:v>
                </c:pt>
                <c:pt idx="11">
                  <c:v>RDS do Rio Iratapuru</c:v>
                </c:pt>
              </c:strCache>
            </c:strRef>
          </c:cat>
          <c:val>
            <c:numRef>
              <c:f>Monitoramento!$K$3:$K$14</c:f>
              <c:numCache>
                <c:formatCode>General</c:formatCode>
                <c:ptCount val="12"/>
                <c:pt idx="0">
                  <c:v>100</c:v>
                </c:pt>
                <c:pt idx="1">
                  <c:v>100</c:v>
                </c:pt>
                <c:pt idx="2">
                  <c:v>100</c:v>
                </c:pt>
                <c:pt idx="3">
                  <c:v>100</c:v>
                </c:pt>
                <c:pt idx="4">
                  <c:v>100</c:v>
                </c:pt>
                <c:pt idx="5">
                  <c:v>100</c:v>
                </c:pt>
                <c:pt idx="6">
                  <c:v>100</c:v>
                </c:pt>
                <c:pt idx="7">
                  <c:v>100</c:v>
                </c:pt>
                <c:pt idx="8">
                  <c:v>100</c:v>
                </c:pt>
                <c:pt idx="9">
                  <c:v>100</c:v>
                </c:pt>
                <c:pt idx="10">
                  <c:v>100</c:v>
                </c:pt>
                <c:pt idx="11">
                  <c:v>100</c:v>
                </c:pt>
              </c:numCache>
            </c:numRef>
          </c:val>
          <c:smooth val="0"/>
          <c:extLst>
            <c:ext xmlns:c16="http://schemas.microsoft.com/office/drawing/2014/chart" uri="{C3380CC4-5D6E-409C-BE32-E72D297353CC}">
              <c16:uniqueId val="{00000002-A520-4C06-A74F-68AF4AB6003C}"/>
            </c:ext>
          </c:extLst>
        </c:ser>
        <c:dLbls>
          <c:showLegendKey val="0"/>
          <c:showVal val="0"/>
          <c:showCatName val="0"/>
          <c:showSerName val="0"/>
          <c:showPercent val="0"/>
          <c:showBubbleSize val="0"/>
        </c:dLbls>
        <c:marker val="1"/>
        <c:smooth val="0"/>
        <c:axId val="1002244480"/>
        <c:axId val="2089539712"/>
      </c:lineChart>
      <c:catAx>
        <c:axId val="1002244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9539712"/>
        <c:crosses val="autoZero"/>
        <c:auto val="1"/>
        <c:lblAlgn val="ctr"/>
        <c:lblOffset val="100"/>
        <c:noMultiLvlLbl val="0"/>
      </c:catAx>
      <c:valAx>
        <c:axId val="2089539712"/>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2244480"/>
        <c:crosses val="autoZero"/>
        <c:crossBetween val="between"/>
        <c:majorUnit val="20"/>
        <c:minorUnit val="10"/>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511811024" r="0.511811024" t="0.78740157499999996" header="0.31496062000000002" footer="0.3149606200000000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Operacionalização!$K$1</c:f>
              <c:strCache>
                <c:ptCount val="1"/>
              </c:strCache>
            </c:strRef>
          </c:tx>
          <c:spPr>
            <a:solidFill>
              <a:schemeClr val="accent1"/>
            </a:solidFill>
            <a:ln>
              <a:noFill/>
            </a:ln>
            <a:effectLst/>
          </c:spPr>
          <c:invertIfNegative val="0"/>
          <c:cat>
            <c:strRef>
              <c:f>Operacionalização!$C$3:$C$14</c:f>
              <c:strCache>
                <c:ptCount val="12"/>
                <c:pt idx="0">
                  <c:v>RESEX Rio Ituxí</c:v>
                </c:pt>
                <c:pt idx="1">
                  <c:v>RESEX Renascer</c:v>
                </c:pt>
                <c:pt idx="2">
                  <c:v>PARNA Serra do Divisor</c:v>
                </c:pt>
                <c:pt idx="3">
                  <c:v>RDS do Rio Madeira</c:v>
                </c:pt>
                <c:pt idx="4">
                  <c:v>RDS do Juma</c:v>
                </c:pt>
                <c:pt idx="5">
                  <c:v>PE Rio Negro Setor Sul/RDS Puranga</c:v>
                </c:pt>
                <c:pt idx="6">
                  <c:v>RESEX São João da Ponta</c:v>
                </c:pt>
                <c:pt idx="7">
                  <c:v>ESEC Serra dos Três Irmãos</c:v>
                </c:pt>
                <c:pt idx="8">
                  <c:v>RESEX Rio Unini</c:v>
                </c:pt>
                <c:pt idx="9">
                  <c:v>PARNA do Monte Roraima</c:v>
                </c:pt>
                <c:pt idx="10">
                  <c:v>RESEX Arioca pruanã</c:v>
                </c:pt>
                <c:pt idx="11">
                  <c:v>RESEX Maracanã</c:v>
                </c:pt>
              </c:strCache>
            </c:strRef>
          </c:cat>
          <c:val>
            <c:numRef>
              <c:f>Operacionalização!$E$3:$E$14</c:f>
              <c:numCache>
                <c:formatCode>General</c:formatCode>
                <c:ptCount val="12"/>
              </c:numCache>
            </c:numRef>
          </c:val>
          <c:extLst>
            <c:ext xmlns:c16="http://schemas.microsoft.com/office/drawing/2014/chart" uri="{C3380CC4-5D6E-409C-BE32-E72D297353CC}">
              <c16:uniqueId val="{00000000-6A8F-41FC-BF0E-03A823BB9CA2}"/>
            </c:ext>
          </c:extLst>
        </c:ser>
        <c:ser>
          <c:idx val="2"/>
          <c:order val="2"/>
          <c:tx>
            <c:strRef>
              <c:f>Operacionalização!$F$2</c:f>
              <c:strCache>
                <c:ptCount val="1"/>
                <c:pt idx="0">
                  <c:v>Planejado 2020</c:v>
                </c:pt>
              </c:strCache>
            </c:strRef>
          </c:tx>
          <c:spPr>
            <a:solidFill>
              <a:schemeClr val="accent3"/>
            </a:solidFill>
            <a:ln>
              <a:noFill/>
            </a:ln>
            <a:effectLst/>
          </c:spPr>
          <c:invertIfNegative val="0"/>
          <c:cat>
            <c:strRef>
              <c:f>Operacionalização!$C$3:$C$14</c:f>
              <c:strCache>
                <c:ptCount val="12"/>
                <c:pt idx="0">
                  <c:v>RESEX Rio Ituxí</c:v>
                </c:pt>
                <c:pt idx="1">
                  <c:v>RESEX Renascer</c:v>
                </c:pt>
                <c:pt idx="2">
                  <c:v>PARNA Serra do Divisor</c:v>
                </c:pt>
                <c:pt idx="3">
                  <c:v>RDS do Rio Madeira</c:v>
                </c:pt>
                <c:pt idx="4">
                  <c:v>RDS do Juma</c:v>
                </c:pt>
                <c:pt idx="5">
                  <c:v>PE Rio Negro Setor Sul/RDS Puranga</c:v>
                </c:pt>
                <c:pt idx="6">
                  <c:v>RESEX São João da Ponta</c:v>
                </c:pt>
                <c:pt idx="7">
                  <c:v>ESEC Serra dos Três Irmãos</c:v>
                </c:pt>
                <c:pt idx="8">
                  <c:v>RESEX Rio Unini</c:v>
                </c:pt>
                <c:pt idx="9">
                  <c:v>PARNA do Monte Roraima</c:v>
                </c:pt>
                <c:pt idx="10">
                  <c:v>RESEX Arioca pruanã</c:v>
                </c:pt>
                <c:pt idx="11">
                  <c:v>RESEX Maracanã</c:v>
                </c:pt>
              </c:strCache>
            </c:strRef>
          </c:cat>
          <c:val>
            <c:numRef>
              <c:f>Operacionalização!$F$3:$F$14</c:f>
              <c:numCache>
                <c:formatCode>General</c:formatCode>
                <c:ptCount val="12"/>
              </c:numCache>
            </c:numRef>
          </c:val>
          <c:extLst>
            <c:ext xmlns:c16="http://schemas.microsoft.com/office/drawing/2014/chart" uri="{C3380CC4-5D6E-409C-BE32-E72D297353CC}">
              <c16:uniqueId val="{00000001-6A8F-41FC-BF0E-03A823BB9CA2}"/>
            </c:ext>
          </c:extLst>
        </c:ser>
        <c:dLbls>
          <c:showLegendKey val="0"/>
          <c:showVal val="0"/>
          <c:showCatName val="0"/>
          <c:showSerName val="0"/>
          <c:showPercent val="0"/>
          <c:showBubbleSize val="0"/>
        </c:dLbls>
        <c:gapWidth val="217"/>
        <c:overlap val="-27"/>
        <c:axId val="1002244480"/>
        <c:axId val="2089539712"/>
      </c:barChart>
      <c:lineChart>
        <c:grouping val="standard"/>
        <c:varyColors val="0"/>
        <c:ser>
          <c:idx val="1"/>
          <c:order val="1"/>
          <c:tx>
            <c:strRef>
              <c:f>Operacionalização!$K$2</c:f>
              <c:strCache>
                <c:ptCount val="1"/>
              </c:strCache>
            </c:strRef>
          </c:tx>
          <c:spPr>
            <a:ln w="28575" cap="rnd">
              <a:solidFill>
                <a:schemeClr val="accent2"/>
              </a:solidFill>
              <a:round/>
            </a:ln>
            <a:effectLst/>
          </c:spPr>
          <c:marker>
            <c:symbol val="none"/>
          </c:marker>
          <c:cat>
            <c:strRef>
              <c:f>Operacionalização!$C$3:$C$14</c:f>
              <c:strCache>
                <c:ptCount val="12"/>
                <c:pt idx="0">
                  <c:v>RESEX Rio Ituxí</c:v>
                </c:pt>
                <c:pt idx="1">
                  <c:v>RESEX Renascer</c:v>
                </c:pt>
                <c:pt idx="2">
                  <c:v>PARNA Serra do Divisor</c:v>
                </c:pt>
                <c:pt idx="3">
                  <c:v>RDS do Rio Madeira</c:v>
                </c:pt>
                <c:pt idx="4">
                  <c:v>RDS do Juma</c:v>
                </c:pt>
                <c:pt idx="5">
                  <c:v>PE Rio Negro Setor Sul/RDS Puranga</c:v>
                </c:pt>
                <c:pt idx="6">
                  <c:v>RESEX São João da Ponta</c:v>
                </c:pt>
                <c:pt idx="7">
                  <c:v>ESEC Serra dos Três Irmãos</c:v>
                </c:pt>
                <c:pt idx="8">
                  <c:v>RESEX Rio Unini</c:v>
                </c:pt>
                <c:pt idx="9">
                  <c:v>PARNA do Monte Roraima</c:v>
                </c:pt>
                <c:pt idx="10">
                  <c:v>RESEX Arioca pruanã</c:v>
                </c:pt>
                <c:pt idx="11">
                  <c:v>RESEX Maracanã</c:v>
                </c:pt>
              </c:strCache>
            </c:strRef>
          </c:cat>
          <c:val>
            <c:numRef>
              <c:f>Operacionalização!$K$3:$K$14</c:f>
              <c:numCache>
                <c:formatCode>General</c:formatCode>
                <c:ptCount val="12"/>
              </c:numCache>
            </c:numRef>
          </c:val>
          <c:smooth val="0"/>
          <c:extLst>
            <c:ext xmlns:c16="http://schemas.microsoft.com/office/drawing/2014/chart" uri="{C3380CC4-5D6E-409C-BE32-E72D297353CC}">
              <c16:uniqueId val="{00000002-6A8F-41FC-BF0E-03A823BB9CA2}"/>
            </c:ext>
          </c:extLst>
        </c:ser>
        <c:dLbls>
          <c:showLegendKey val="0"/>
          <c:showVal val="0"/>
          <c:showCatName val="0"/>
          <c:showSerName val="0"/>
          <c:showPercent val="0"/>
          <c:showBubbleSize val="0"/>
        </c:dLbls>
        <c:marker val="1"/>
        <c:smooth val="0"/>
        <c:axId val="1002244480"/>
        <c:axId val="2089539712"/>
      </c:lineChart>
      <c:catAx>
        <c:axId val="1002244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9539712"/>
        <c:crosses val="autoZero"/>
        <c:auto val="1"/>
        <c:lblAlgn val="ctr"/>
        <c:lblOffset val="100"/>
        <c:noMultiLvlLbl val="0"/>
      </c:catAx>
      <c:valAx>
        <c:axId val="2089539712"/>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2244480"/>
        <c:crosses val="autoZero"/>
        <c:crossBetween val="between"/>
        <c:majorUnit val="20"/>
        <c:minorUnit val="10"/>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511811024" r="0.511811024" t="0.78740157499999996" header="0.31496062000000002" footer="0.3149606200000000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Operacionalização!$A$3:$A$41</c:f>
              <c:strCache>
                <c:ptCount val="39"/>
                <c:pt idx="0">
                  <c:v>1628</c:v>
                </c:pt>
                <c:pt idx="1">
                  <c:v>1810</c:v>
                </c:pt>
                <c:pt idx="2">
                  <c:v>149</c:v>
                </c:pt>
                <c:pt idx="3">
                  <c:v>1977</c:v>
                </c:pt>
                <c:pt idx="4">
                  <c:v>1573</c:v>
                </c:pt>
                <c:pt idx="5">
                  <c:v>1006</c:v>
                </c:pt>
                <c:pt idx="6">
                  <c:v>228</c:v>
                </c:pt>
                <c:pt idx="7">
                  <c:v>768</c:v>
                </c:pt>
                <c:pt idx="8">
                  <c:v>283</c:v>
                </c:pt>
                <c:pt idx="9">
                  <c:v>174</c:v>
                </c:pt>
                <c:pt idx="10">
                  <c:v>273</c:v>
                </c:pt>
                <c:pt idx="11">
                  <c:v>227</c:v>
                </c:pt>
                <c:pt idx="12">
                  <c:v>241</c:v>
                </c:pt>
                <c:pt idx="13">
                  <c:v>981</c:v>
                </c:pt>
                <c:pt idx="14">
                  <c:v>257</c:v>
                </c:pt>
                <c:pt idx="15">
                  <c:v>67</c:v>
                </c:pt>
                <c:pt idx="16">
                  <c:v>243</c:v>
                </c:pt>
                <c:pt idx="17">
                  <c:v>3133</c:v>
                </c:pt>
                <c:pt idx="18">
                  <c:v>3132</c:v>
                </c:pt>
                <c:pt idx="19">
                  <c:v>1518</c:v>
                </c:pt>
                <c:pt idx="20">
                  <c:v>1033</c:v>
                </c:pt>
                <c:pt idx="21">
                  <c:v>56</c:v>
                </c:pt>
                <c:pt idx="22">
                  <c:v>194</c:v>
                </c:pt>
                <c:pt idx="23">
                  <c:v>163</c:v>
                </c:pt>
                <c:pt idx="24">
                  <c:v>282</c:v>
                </c:pt>
                <c:pt idx="25">
                  <c:v>3131</c:v>
                </c:pt>
                <c:pt idx="26">
                  <c:v>470</c:v>
                </c:pt>
                <c:pt idx="27">
                  <c:v>3134</c:v>
                </c:pt>
                <c:pt idx="28">
                  <c:v>777</c:v>
                </c:pt>
                <c:pt idx="29">
                  <c:v>451</c:v>
                </c:pt>
                <c:pt idx="30">
                  <c:v>448</c:v>
                </c:pt>
                <c:pt idx="31">
                  <c:v>223</c:v>
                </c:pt>
                <c:pt idx="32">
                  <c:v>463</c:v>
                </c:pt>
                <c:pt idx="33">
                  <c:v>1899</c:v>
                </c:pt>
                <c:pt idx="34">
                  <c:v>264</c:v>
                </c:pt>
                <c:pt idx="35">
                  <c:v>292</c:v>
                </c:pt>
                <c:pt idx="36">
                  <c:v>216</c:v>
                </c:pt>
                <c:pt idx="37">
                  <c:v>244</c:v>
                </c:pt>
                <c:pt idx="38">
                  <c:v>239</c:v>
                </c:pt>
              </c:strCache>
            </c:strRef>
          </c:tx>
          <c:spPr>
            <a:ln w="19050" cap="rnd">
              <a:noFill/>
              <a:round/>
            </a:ln>
            <a:effectLst/>
          </c:spPr>
          <c:marker>
            <c:symbol val="circle"/>
            <c:size val="5"/>
            <c:spPr>
              <a:solidFill>
                <a:schemeClr val="accent1"/>
              </a:solidFill>
              <a:ln w="9525">
                <a:solidFill>
                  <a:schemeClr val="accent1"/>
                </a:solidFill>
              </a:ln>
              <a:effectLst/>
            </c:spPr>
          </c:marker>
          <c:dLbls>
            <c:dLbl>
              <c:idx val="0"/>
              <c:tx>
                <c:rich>
                  <a:bodyPr/>
                  <a:lstStyle/>
                  <a:p>
                    <a:fld id="{01531466-E2E3-42A4-954A-B6CDE5158658}"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5A34-4CC4-B3DE-A6663C9FF1D9}"/>
                </c:ext>
              </c:extLst>
            </c:dLbl>
            <c:dLbl>
              <c:idx val="1"/>
              <c:tx>
                <c:rich>
                  <a:bodyPr/>
                  <a:lstStyle/>
                  <a:p>
                    <a:fld id="{E73079DC-6CD9-4E2B-8AA0-A968F631A525}"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3-5A34-4CC4-B3DE-A6663C9FF1D9}"/>
                </c:ext>
              </c:extLst>
            </c:dLbl>
            <c:dLbl>
              <c:idx val="2"/>
              <c:tx>
                <c:rich>
                  <a:bodyPr/>
                  <a:lstStyle/>
                  <a:p>
                    <a:fld id="{226BEFE1-FF3E-4D60-8CDB-486E6C258227}"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4-5A34-4CC4-B3DE-A6663C9FF1D9}"/>
                </c:ext>
              </c:extLst>
            </c:dLbl>
            <c:dLbl>
              <c:idx val="3"/>
              <c:tx>
                <c:rich>
                  <a:bodyPr/>
                  <a:lstStyle/>
                  <a:p>
                    <a:fld id="{E3EE75C8-23DE-4149-B2EC-0248A6E4417F}"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5-5A34-4CC4-B3DE-A6663C9FF1D9}"/>
                </c:ext>
              </c:extLst>
            </c:dLbl>
            <c:dLbl>
              <c:idx val="4"/>
              <c:tx>
                <c:rich>
                  <a:bodyPr/>
                  <a:lstStyle/>
                  <a:p>
                    <a:fld id="{E91FB0C8-7115-40FD-9146-24013C3B6266}"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6-5A34-4CC4-B3DE-A6663C9FF1D9}"/>
                </c:ext>
              </c:extLst>
            </c:dLbl>
            <c:dLbl>
              <c:idx val="5"/>
              <c:tx>
                <c:rich>
                  <a:bodyPr/>
                  <a:lstStyle/>
                  <a:p>
                    <a:fld id="{68866CA4-EF67-4585-8C71-5D4420878E84}"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7-5A34-4CC4-B3DE-A6663C9FF1D9}"/>
                </c:ext>
              </c:extLst>
            </c:dLbl>
            <c:dLbl>
              <c:idx val="6"/>
              <c:tx>
                <c:rich>
                  <a:bodyPr/>
                  <a:lstStyle/>
                  <a:p>
                    <a:fld id="{976FA4BB-825E-47BC-A8E6-26FD52EC44E2}"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8-5A34-4CC4-B3DE-A6663C9FF1D9}"/>
                </c:ext>
              </c:extLst>
            </c:dLbl>
            <c:dLbl>
              <c:idx val="7"/>
              <c:tx>
                <c:rich>
                  <a:bodyPr/>
                  <a:lstStyle/>
                  <a:p>
                    <a:fld id="{63DD1A6C-42A7-42A8-9D9A-3D87718630F7}"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9-5A34-4CC4-B3DE-A6663C9FF1D9}"/>
                </c:ext>
              </c:extLst>
            </c:dLbl>
            <c:dLbl>
              <c:idx val="8"/>
              <c:tx>
                <c:rich>
                  <a:bodyPr/>
                  <a:lstStyle/>
                  <a:p>
                    <a:fld id="{647F47A9-E307-4510-8A4B-F262C1B99B6D}"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A-5A34-4CC4-B3DE-A6663C9FF1D9}"/>
                </c:ext>
              </c:extLst>
            </c:dLbl>
            <c:dLbl>
              <c:idx val="9"/>
              <c:tx>
                <c:rich>
                  <a:bodyPr/>
                  <a:lstStyle/>
                  <a:p>
                    <a:fld id="{27071161-8D30-4437-9A05-0BD399D4C664}"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B-5A34-4CC4-B3DE-A6663C9FF1D9}"/>
                </c:ext>
              </c:extLst>
            </c:dLbl>
            <c:dLbl>
              <c:idx val="10"/>
              <c:tx>
                <c:rich>
                  <a:bodyPr/>
                  <a:lstStyle/>
                  <a:p>
                    <a:fld id="{D58683D1-8A19-4036-AC53-445D1A93BB97}"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C-5A34-4CC4-B3DE-A6663C9FF1D9}"/>
                </c:ext>
              </c:extLst>
            </c:dLbl>
            <c:dLbl>
              <c:idx val="11"/>
              <c:tx>
                <c:rich>
                  <a:bodyPr/>
                  <a:lstStyle/>
                  <a:p>
                    <a:fld id="{405A1564-5E7B-44F9-9834-10CD86370DE1}"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D-5A34-4CC4-B3DE-A6663C9FF1D9}"/>
                </c:ext>
              </c:extLst>
            </c:dLbl>
            <c:dLbl>
              <c:idx val="12"/>
              <c:tx>
                <c:rich>
                  <a:bodyPr/>
                  <a:lstStyle/>
                  <a:p>
                    <a:fld id="{AA4D3E20-712D-401B-A972-92BBF9E80240}"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E-5A34-4CC4-B3DE-A6663C9FF1D9}"/>
                </c:ext>
              </c:extLst>
            </c:dLbl>
            <c:dLbl>
              <c:idx val="13"/>
              <c:tx>
                <c:rich>
                  <a:bodyPr/>
                  <a:lstStyle/>
                  <a:p>
                    <a:fld id="{FFFD63D0-C497-454A-BAE8-661C8BDB1CB0}"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F-5A34-4CC4-B3DE-A6663C9FF1D9}"/>
                </c:ext>
              </c:extLst>
            </c:dLbl>
            <c:dLbl>
              <c:idx val="14"/>
              <c:tx>
                <c:rich>
                  <a:bodyPr/>
                  <a:lstStyle/>
                  <a:p>
                    <a:fld id="{79BA1ECA-C16D-4ACB-8DF5-E103550B1FF1}"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0-5A34-4CC4-B3DE-A6663C9FF1D9}"/>
                </c:ext>
              </c:extLst>
            </c:dLbl>
            <c:dLbl>
              <c:idx val="15"/>
              <c:tx>
                <c:rich>
                  <a:bodyPr/>
                  <a:lstStyle/>
                  <a:p>
                    <a:fld id="{87329815-D754-45C7-9895-698BE0C4F65C}"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1-5A34-4CC4-B3DE-A6663C9FF1D9}"/>
                </c:ext>
              </c:extLst>
            </c:dLbl>
            <c:dLbl>
              <c:idx val="16"/>
              <c:tx>
                <c:rich>
                  <a:bodyPr/>
                  <a:lstStyle/>
                  <a:p>
                    <a:fld id="{191F5BEB-E80F-4AEC-8C1F-6BEE1221F175}"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2-5A34-4CC4-B3DE-A6663C9FF1D9}"/>
                </c:ext>
              </c:extLst>
            </c:dLbl>
            <c:dLbl>
              <c:idx val="17"/>
              <c:tx>
                <c:rich>
                  <a:bodyPr/>
                  <a:lstStyle/>
                  <a:p>
                    <a:fld id="{72DA5D7B-8307-4156-8B5E-87A519EA7D3B}"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3-5A34-4CC4-B3DE-A6663C9FF1D9}"/>
                </c:ext>
              </c:extLst>
            </c:dLbl>
            <c:dLbl>
              <c:idx val="18"/>
              <c:tx>
                <c:rich>
                  <a:bodyPr/>
                  <a:lstStyle/>
                  <a:p>
                    <a:fld id="{3646D7CF-4B54-41DE-9A5F-76BC16850BF3}"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4-5A34-4CC4-B3DE-A6663C9FF1D9}"/>
                </c:ext>
              </c:extLst>
            </c:dLbl>
            <c:dLbl>
              <c:idx val="19"/>
              <c:tx>
                <c:rich>
                  <a:bodyPr/>
                  <a:lstStyle/>
                  <a:p>
                    <a:fld id="{3E1B7872-BB88-48F9-AEC0-62554D9157B7}"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5-5A34-4CC4-B3DE-A6663C9FF1D9}"/>
                </c:ext>
              </c:extLst>
            </c:dLbl>
            <c:dLbl>
              <c:idx val="20"/>
              <c:tx>
                <c:rich>
                  <a:bodyPr/>
                  <a:lstStyle/>
                  <a:p>
                    <a:fld id="{925040F5-250D-4AE4-AF30-2AA6349240FC}"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6-5A34-4CC4-B3DE-A6663C9FF1D9}"/>
                </c:ext>
              </c:extLst>
            </c:dLbl>
            <c:dLbl>
              <c:idx val="21"/>
              <c:tx>
                <c:rich>
                  <a:bodyPr/>
                  <a:lstStyle/>
                  <a:p>
                    <a:fld id="{EE2B0D33-342E-4FE5-9FBA-20A97060AE94}"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7-5A34-4CC4-B3DE-A6663C9FF1D9}"/>
                </c:ext>
              </c:extLst>
            </c:dLbl>
            <c:dLbl>
              <c:idx val="22"/>
              <c:tx>
                <c:rich>
                  <a:bodyPr/>
                  <a:lstStyle/>
                  <a:p>
                    <a:fld id="{03CE276B-D461-495E-B165-83CCD58D3EFC}"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8-5A34-4CC4-B3DE-A6663C9FF1D9}"/>
                </c:ext>
              </c:extLst>
            </c:dLbl>
            <c:dLbl>
              <c:idx val="23"/>
              <c:tx>
                <c:rich>
                  <a:bodyPr/>
                  <a:lstStyle/>
                  <a:p>
                    <a:fld id="{ED2CD70B-5F02-4151-8FAA-7553936EEDEE}"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9-5A34-4CC4-B3DE-A6663C9FF1D9}"/>
                </c:ext>
              </c:extLst>
            </c:dLbl>
            <c:dLbl>
              <c:idx val="24"/>
              <c:tx>
                <c:rich>
                  <a:bodyPr/>
                  <a:lstStyle/>
                  <a:p>
                    <a:fld id="{7F971E1F-6488-4FDC-9631-885B00BB163B}"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A-5A34-4CC4-B3DE-A6663C9FF1D9}"/>
                </c:ext>
              </c:extLst>
            </c:dLbl>
            <c:dLbl>
              <c:idx val="25"/>
              <c:tx>
                <c:rich>
                  <a:bodyPr/>
                  <a:lstStyle/>
                  <a:p>
                    <a:fld id="{D736B2C5-DAA5-4208-81A2-91C2687C9366}"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B-5A34-4CC4-B3DE-A6663C9FF1D9}"/>
                </c:ext>
              </c:extLst>
            </c:dLbl>
            <c:dLbl>
              <c:idx val="26"/>
              <c:tx>
                <c:rich>
                  <a:bodyPr/>
                  <a:lstStyle/>
                  <a:p>
                    <a:fld id="{200D0E00-C57A-4E8E-914B-94E52DDD3C00}"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C-5A34-4CC4-B3DE-A6663C9FF1D9}"/>
                </c:ext>
              </c:extLst>
            </c:dLbl>
            <c:dLbl>
              <c:idx val="27"/>
              <c:tx>
                <c:rich>
                  <a:bodyPr/>
                  <a:lstStyle/>
                  <a:p>
                    <a:fld id="{8C67E227-DA00-463C-BE00-341F4BA9C613}"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D-5A34-4CC4-B3DE-A6663C9FF1D9}"/>
                </c:ext>
              </c:extLst>
            </c:dLbl>
            <c:dLbl>
              <c:idx val="28"/>
              <c:tx>
                <c:rich>
                  <a:bodyPr/>
                  <a:lstStyle/>
                  <a:p>
                    <a:fld id="{94E92684-66AF-4B0D-BD6C-581EAE8ADF26}"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E-5A34-4CC4-B3DE-A6663C9FF1D9}"/>
                </c:ext>
              </c:extLst>
            </c:dLbl>
            <c:dLbl>
              <c:idx val="29"/>
              <c:tx>
                <c:rich>
                  <a:bodyPr/>
                  <a:lstStyle/>
                  <a:p>
                    <a:fld id="{61055480-476B-44B6-B9D7-DB5FF30F5BD0}"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F-5A34-4CC4-B3DE-A6663C9FF1D9}"/>
                </c:ext>
              </c:extLst>
            </c:dLbl>
            <c:dLbl>
              <c:idx val="30"/>
              <c:tx>
                <c:rich>
                  <a:bodyPr/>
                  <a:lstStyle/>
                  <a:p>
                    <a:fld id="{5A7F1031-23CE-4DAC-85CA-692AF1B2BB20}"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0-5A34-4CC4-B3DE-A6663C9FF1D9}"/>
                </c:ext>
              </c:extLst>
            </c:dLbl>
            <c:dLbl>
              <c:idx val="31"/>
              <c:tx>
                <c:rich>
                  <a:bodyPr/>
                  <a:lstStyle/>
                  <a:p>
                    <a:fld id="{B0306D62-337D-4906-A5EC-54ED2A857057}"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1-5A34-4CC4-B3DE-A6663C9FF1D9}"/>
                </c:ext>
              </c:extLst>
            </c:dLbl>
            <c:dLbl>
              <c:idx val="32"/>
              <c:tx>
                <c:rich>
                  <a:bodyPr/>
                  <a:lstStyle/>
                  <a:p>
                    <a:fld id="{18562027-1518-424A-9009-D693FCD7E1D4}"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2-5A34-4CC4-B3DE-A6663C9FF1D9}"/>
                </c:ext>
              </c:extLst>
            </c:dLbl>
            <c:dLbl>
              <c:idx val="33"/>
              <c:tx>
                <c:rich>
                  <a:bodyPr/>
                  <a:lstStyle/>
                  <a:p>
                    <a:fld id="{24403C73-0062-4B8F-8362-FFE349E92592}"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3-5A34-4CC4-B3DE-A6663C9FF1D9}"/>
                </c:ext>
              </c:extLst>
            </c:dLbl>
            <c:dLbl>
              <c:idx val="34"/>
              <c:tx>
                <c:rich>
                  <a:bodyPr/>
                  <a:lstStyle/>
                  <a:p>
                    <a:fld id="{A57F7A25-9E19-4C6F-8B88-F70897747388}"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4-5A34-4CC4-B3DE-A6663C9FF1D9}"/>
                </c:ext>
              </c:extLst>
            </c:dLbl>
            <c:dLbl>
              <c:idx val="35"/>
              <c:tx>
                <c:rich>
                  <a:bodyPr/>
                  <a:lstStyle/>
                  <a:p>
                    <a:fld id="{109190FA-23F6-459A-9269-E165AACAF3C8}"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5-5A34-4CC4-B3DE-A6663C9FF1D9}"/>
                </c:ext>
              </c:extLst>
            </c:dLbl>
            <c:dLbl>
              <c:idx val="36"/>
              <c:tx>
                <c:rich>
                  <a:bodyPr/>
                  <a:lstStyle/>
                  <a:p>
                    <a:fld id="{B917C873-695C-460F-8684-11E075261DFC}"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6-5A34-4CC4-B3DE-A6663C9FF1D9}"/>
                </c:ext>
              </c:extLst>
            </c:dLbl>
            <c:dLbl>
              <c:idx val="37"/>
              <c:tx>
                <c:rich>
                  <a:bodyPr/>
                  <a:lstStyle/>
                  <a:p>
                    <a:fld id="{2502F0E7-6EC1-4B19-B432-69CD92F761DD}"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7-5A34-4CC4-B3DE-A6663C9FF1D9}"/>
                </c:ext>
              </c:extLst>
            </c:dLbl>
            <c:dLbl>
              <c:idx val="38"/>
              <c:tx>
                <c:rich>
                  <a:bodyPr/>
                  <a:lstStyle/>
                  <a:p>
                    <a:fld id="{74499C53-721E-420C-91CC-AFABFC581752}"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8-5A34-4CC4-B3DE-A6663C9FF1D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l"/>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trendline>
            <c:spPr>
              <a:ln w="19050" cap="rnd">
                <a:solidFill>
                  <a:schemeClr val="accent1"/>
                </a:solidFill>
                <a:prstDash val="sysDot"/>
              </a:ln>
              <a:effectLst/>
            </c:spPr>
            <c:trendlineType val="linear"/>
            <c:dispRSqr val="1"/>
            <c:dispEq val="0"/>
            <c:trendlineLbl>
              <c:layout>
                <c:manualLayout>
                  <c:x val="-0.42825043744531932"/>
                  <c:y val="0.2331145246478174"/>
                </c:manualLayout>
              </c:layout>
              <c:numFmt formatCode="General" sourceLinked="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trendlineLbl>
          </c:trendline>
          <c:xVal>
            <c:numRef>
              <c:f>Operacionalização!$G$3:$G$41</c:f>
              <c:numCache>
                <c:formatCode>0%</c:formatCode>
                <c:ptCount val="39"/>
                <c:pt idx="0">
                  <c:v>0.625</c:v>
                </c:pt>
                <c:pt idx="1">
                  <c:v>0.875</c:v>
                </c:pt>
                <c:pt idx="2">
                  <c:v>0.875</c:v>
                </c:pt>
                <c:pt idx="3">
                  <c:v>0.875</c:v>
                </c:pt>
                <c:pt idx="4">
                  <c:v>0.875</c:v>
                </c:pt>
                <c:pt idx="5">
                  <c:v>0.875</c:v>
                </c:pt>
                <c:pt idx="6">
                  <c:v>0.75</c:v>
                </c:pt>
                <c:pt idx="7">
                  <c:v>0.875</c:v>
                </c:pt>
                <c:pt idx="8">
                  <c:v>0.875</c:v>
                </c:pt>
                <c:pt idx="9">
                  <c:v>0.875</c:v>
                </c:pt>
                <c:pt idx="10">
                  <c:v>0.625</c:v>
                </c:pt>
                <c:pt idx="11">
                  <c:v>0.875</c:v>
                </c:pt>
                <c:pt idx="12">
                  <c:v>0.875</c:v>
                </c:pt>
                <c:pt idx="13">
                  <c:v>0.875</c:v>
                </c:pt>
                <c:pt idx="14">
                  <c:v>0.625</c:v>
                </c:pt>
                <c:pt idx="15">
                  <c:v>0.875</c:v>
                </c:pt>
                <c:pt idx="16">
                  <c:v>0.625</c:v>
                </c:pt>
                <c:pt idx="17">
                  <c:v>0.75</c:v>
                </c:pt>
                <c:pt idx="18">
                  <c:v>0.375</c:v>
                </c:pt>
                <c:pt idx="19">
                  <c:v>0.875</c:v>
                </c:pt>
                <c:pt idx="20">
                  <c:v>0.875</c:v>
                </c:pt>
                <c:pt idx="21">
                  <c:v>0.75</c:v>
                </c:pt>
                <c:pt idx="22">
                  <c:v>0.875</c:v>
                </c:pt>
                <c:pt idx="23">
                  <c:v>0.75</c:v>
                </c:pt>
                <c:pt idx="24">
                  <c:v>0.75</c:v>
                </c:pt>
                <c:pt idx="25">
                  <c:v>0.5</c:v>
                </c:pt>
                <c:pt idx="26">
                  <c:v>0.875</c:v>
                </c:pt>
                <c:pt idx="27">
                  <c:v>0.625</c:v>
                </c:pt>
                <c:pt idx="28">
                  <c:v>0.875</c:v>
                </c:pt>
                <c:pt idx="29">
                  <c:v>0.75</c:v>
                </c:pt>
                <c:pt idx="30">
                  <c:v>0.625</c:v>
                </c:pt>
                <c:pt idx="31">
                  <c:v>0.75</c:v>
                </c:pt>
                <c:pt idx="32">
                  <c:v>0.75</c:v>
                </c:pt>
                <c:pt idx="33">
                  <c:v>0.5</c:v>
                </c:pt>
                <c:pt idx="34">
                  <c:v>0.75</c:v>
                </c:pt>
                <c:pt idx="35">
                  <c:v>0.625</c:v>
                </c:pt>
                <c:pt idx="36">
                  <c:v>0.875</c:v>
                </c:pt>
                <c:pt idx="37">
                  <c:v>0.375</c:v>
                </c:pt>
                <c:pt idx="38">
                  <c:v>0.75</c:v>
                </c:pt>
              </c:numCache>
            </c:numRef>
          </c:xVal>
          <c:yVal>
            <c:numRef>
              <c:f>Operacionalização!$J$3:$J$41</c:f>
              <c:numCache>
                <c:formatCode>0%</c:formatCode>
                <c:ptCount val="39"/>
                <c:pt idx="0">
                  <c:v>1.0335595827753559</c:v>
                </c:pt>
                <c:pt idx="1">
                  <c:v>0.94529858029728708</c:v>
                </c:pt>
                <c:pt idx="2">
                  <c:v>0.93330104219257737</c:v>
                </c:pt>
                <c:pt idx="3">
                  <c:v>0.9046151345656549</c:v>
                </c:pt>
                <c:pt idx="4">
                  <c:v>0.87256078673555204</c:v>
                </c:pt>
                <c:pt idx="5">
                  <c:v>0.84044718813941632</c:v>
                </c:pt>
                <c:pt idx="6">
                  <c:v>0.81179740889619267</c:v>
                </c:pt>
                <c:pt idx="7">
                  <c:v>0.68647245329670714</c:v>
                </c:pt>
                <c:pt idx="8">
                  <c:v>0.67908571243689464</c:v>
                </c:pt>
                <c:pt idx="9">
                  <c:v>0.63835772611229114</c:v>
                </c:pt>
                <c:pt idx="10">
                  <c:v>0.6366017409612138</c:v>
                </c:pt>
                <c:pt idx="11">
                  <c:v>0.60381377187608598</c:v>
                </c:pt>
                <c:pt idx="12">
                  <c:v>0.6013140001006092</c:v>
                </c:pt>
                <c:pt idx="13">
                  <c:v>0.58043173251684299</c:v>
                </c:pt>
                <c:pt idx="14">
                  <c:v>0.53340355564020803</c:v>
                </c:pt>
                <c:pt idx="15">
                  <c:v>0.4873573731252997</c:v>
                </c:pt>
                <c:pt idx="16">
                  <c:v>0.48535871478399123</c:v>
                </c:pt>
                <c:pt idx="17">
                  <c:v>0.48387260826620698</c:v>
                </c:pt>
                <c:pt idx="18">
                  <c:v>0.46827104901753641</c:v>
                </c:pt>
                <c:pt idx="19">
                  <c:v>0.45494918388715855</c:v>
                </c:pt>
                <c:pt idx="20">
                  <c:v>0.44433120080356353</c:v>
                </c:pt>
                <c:pt idx="21">
                  <c:v>0.43536044039988042</c:v>
                </c:pt>
                <c:pt idx="22">
                  <c:v>0.42639876858306636</c:v>
                </c:pt>
                <c:pt idx="23">
                  <c:v>0.41994982225362137</c:v>
                </c:pt>
                <c:pt idx="24">
                  <c:v>0.39379347059848235</c:v>
                </c:pt>
                <c:pt idx="25">
                  <c:v>0.33980676900244389</c:v>
                </c:pt>
                <c:pt idx="26">
                  <c:v>0.32175436725772455</c:v>
                </c:pt>
                <c:pt idx="27">
                  <c:v>0.30549004412114378</c:v>
                </c:pt>
                <c:pt idx="28">
                  <c:v>0.3019438830321885</c:v>
                </c:pt>
                <c:pt idx="29">
                  <c:v>0.28229045435758432</c:v>
                </c:pt>
                <c:pt idx="30">
                  <c:v>0.23976765773107261</c:v>
                </c:pt>
                <c:pt idx="31">
                  <c:v>0.22276026410102284</c:v>
                </c:pt>
                <c:pt idx="32">
                  <c:v>0.2139641836711737</c:v>
                </c:pt>
                <c:pt idx="33">
                  <c:v>0.16767112933595571</c:v>
                </c:pt>
                <c:pt idx="34">
                  <c:v>0.16363521870231518</c:v>
                </c:pt>
                <c:pt idx="35">
                  <c:v>0.1441944060768571</c:v>
                </c:pt>
                <c:pt idx="36">
                  <c:v>0.13283041272208532</c:v>
                </c:pt>
                <c:pt idx="37">
                  <c:v>0.13076102280369953</c:v>
                </c:pt>
                <c:pt idx="38">
                  <c:v>7.800215144849014E-2</c:v>
                </c:pt>
              </c:numCache>
            </c:numRef>
          </c:yVal>
          <c:smooth val="0"/>
          <c:extLst>
            <c:ext xmlns:c15="http://schemas.microsoft.com/office/drawing/2012/chart" uri="{02D57815-91ED-43cb-92C2-25804820EDAC}">
              <c15:datalabelsRange>
                <c15:f>Operacionalização!$A$3:$A$41</c15:f>
                <c15:dlblRangeCache>
                  <c:ptCount val="39"/>
                  <c:pt idx="0">
                    <c:v>1628</c:v>
                  </c:pt>
                  <c:pt idx="1">
                    <c:v>1810</c:v>
                  </c:pt>
                  <c:pt idx="2">
                    <c:v>149</c:v>
                  </c:pt>
                  <c:pt idx="3">
                    <c:v>1977</c:v>
                  </c:pt>
                  <c:pt idx="4">
                    <c:v>1573</c:v>
                  </c:pt>
                  <c:pt idx="5">
                    <c:v>1006</c:v>
                  </c:pt>
                  <c:pt idx="6">
                    <c:v>228</c:v>
                  </c:pt>
                  <c:pt idx="7">
                    <c:v>768</c:v>
                  </c:pt>
                  <c:pt idx="8">
                    <c:v>283</c:v>
                  </c:pt>
                  <c:pt idx="9">
                    <c:v>174</c:v>
                  </c:pt>
                  <c:pt idx="10">
                    <c:v>273</c:v>
                  </c:pt>
                  <c:pt idx="11">
                    <c:v>227</c:v>
                  </c:pt>
                  <c:pt idx="12">
                    <c:v>241</c:v>
                  </c:pt>
                  <c:pt idx="13">
                    <c:v>981</c:v>
                  </c:pt>
                  <c:pt idx="14">
                    <c:v>257</c:v>
                  </c:pt>
                  <c:pt idx="15">
                    <c:v>67</c:v>
                  </c:pt>
                  <c:pt idx="16">
                    <c:v>243</c:v>
                  </c:pt>
                  <c:pt idx="17">
                    <c:v>3133</c:v>
                  </c:pt>
                  <c:pt idx="18">
                    <c:v>3132</c:v>
                  </c:pt>
                  <c:pt idx="19">
                    <c:v>1518</c:v>
                  </c:pt>
                  <c:pt idx="20">
                    <c:v>1033</c:v>
                  </c:pt>
                  <c:pt idx="21">
                    <c:v>56</c:v>
                  </c:pt>
                  <c:pt idx="22">
                    <c:v>194</c:v>
                  </c:pt>
                  <c:pt idx="23">
                    <c:v>163</c:v>
                  </c:pt>
                  <c:pt idx="24">
                    <c:v>282</c:v>
                  </c:pt>
                  <c:pt idx="25">
                    <c:v>3131</c:v>
                  </c:pt>
                  <c:pt idx="26">
                    <c:v>470</c:v>
                  </c:pt>
                  <c:pt idx="27">
                    <c:v>3134</c:v>
                  </c:pt>
                  <c:pt idx="28">
                    <c:v>777</c:v>
                  </c:pt>
                  <c:pt idx="29">
                    <c:v>451</c:v>
                  </c:pt>
                  <c:pt idx="30">
                    <c:v>448</c:v>
                  </c:pt>
                  <c:pt idx="31">
                    <c:v>223</c:v>
                  </c:pt>
                  <c:pt idx="32">
                    <c:v>463</c:v>
                  </c:pt>
                  <c:pt idx="33">
                    <c:v>1899</c:v>
                  </c:pt>
                  <c:pt idx="34">
                    <c:v>264</c:v>
                  </c:pt>
                  <c:pt idx="35">
                    <c:v>292</c:v>
                  </c:pt>
                  <c:pt idx="36">
                    <c:v>216</c:v>
                  </c:pt>
                  <c:pt idx="37">
                    <c:v>244</c:v>
                  </c:pt>
                  <c:pt idx="38">
                    <c:v>239</c:v>
                  </c:pt>
                </c15:dlblRangeCache>
              </c15:datalabelsRange>
            </c:ext>
            <c:ext xmlns:c16="http://schemas.microsoft.com/office/drawing/2014/chart" uri="{C3380CC4-5D6E-409C-BE32-E72D297353CC}">
              <c16:uniqueId val="{00000000-5A34-4CC4-B3DE-A6663C9FF1D9}"/>
            </c:ext>
          </c:extLst>
        </c:ser>
        <c:dLbls>
          <c:dLblPos val="l"/>
          <c:showLegendKey val="0"/>
          <c:showVal val="1"/>
          <c:showCatName val="0"/>
          <c:showSerName val="0"/>
          <c:showPercent val="0"/>
          <c:showBubbleSize val="0"/>
        </c:dLbls>
        <c:axId val="1052677792"/>
        <c:axId val="2089478560"/>
      </c:scatterChart>
      <c:valAx>
        <c:axId val="105267779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9478560"/>
        <c:crosses val="autoZero"/>
        <c:crossBetween val="midCat"/>
      </c:valAx>
      <c:valAx>
        <c:axId val="208947856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2677792"/>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511811024" r="0.511811024" t="0.78740157499999996" header="0.31496062000000002" footer="0.3149606200000000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'Formação Conselho'!$A$3:$A$27</c:f>
              <c:strCache>
                <c:ptCount val="25"/>
                <c:pt idx="0">
                  <c:v>163</c:v>
                </c:pt>
                <c:pt idx="1">
                  <c:v>3132</c:v>
                </c:pt>
                <c:pt idx="2">
                  <c:v>3131</c:v>
                </c:pt>
                <c:pt idx="3">
                  <c:v>1899</c:v>
                </c:pt>
              </c:strCache>
            </c:strRef>
          </c:tx>
          <c:spPr>
            <a:ln w="19050" cap="rnd">
              <a:noFill/>
              <a:round/>
            </a:ln>
            <a:effectLst/>
          </c:spPr>
          <c:marker>
            <c:symbol val="circle"/>
            <c:size val="5"/>
            <c:spPr>
              <a:solidFill>
                <a:schemeClr val="accent1"/>
              </a:solidFill>
              <a:ln w="9525">
                <a:solidFill>
                  <a:schemeClr val="accent1"/>
                </a:solidFill>
              </a:ln>
              <a:effectLst/>
            </c:spPr>
          </c:marker>
          <c:dLbls>
            <c:dLbl>
              <c:idx val="0"/>
              <c:layout>
                <c:manualLayout>
                  <c:x val="-1.2999999999999999E-2"/>
                  <c:y val="-6.5439672801635998E-2"/>
                </c:manualLayout>
              </c:layout>
              <c:tx>
                <c:rich>
                  <a:bodyPr/>
                  <a:lstStyle/>
                  <a:p>
                    <a:fld id="{2D4475A2-E1AD-43C8-9203-9296553BBEF9}"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0-363D-4FC4-9B67-DBA8ED534EA9}"/>
                </c:ext>
              </c:extLst>
            </c:dLbl>
            <c:dLbl>
              <c:idx val="1"/>
              <c:layout>
                <c:manualLayout>
                  <c:x val="-0.14633333333333337"/>
                  <c:y val="0"/>
                </c:manualLayout>
              </c:layout>
              <c:tx>
                <c:rich>
                  <a:bodyPr/>
                  <a:lstStyle/>
                  <a:p>
                    <a:fld id="{481FFF9A-B322-42E2-9ABC-A50E448ED67F}"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1-363D-4FC4-9B67-DBA8ED534EA9}"/>
                </c:ext>
              </c:extLst>
            </c:dLbl>
            <c:dLbl>
              <c:idx val="2"/>
              <c:layout>
                <c:manualLayout>
                  <c:x val="-0.13522222222222224"/>
                  <c:y val="4.0899795501022497E-2"/>
                </c:manualLayout>
              </c:layout>
              <c:tx>
                <c:rich>
                  <a:bodyPr/>
                  <a:lstStyle/>
                  <a:p>
                    <a:fld id="{4D43A99D-A893-4CB4-9E71-E429BBD47251}"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363D-4FC4-9B67-DBA8ED534EA9}"/>
                </c:ext>
              </c:extLst>
            </c:dLbl>
            <c:dLbl>
              <c:idx val="3"/>
              <c:tx>
                <c:rich>
                  <a:bodyPr/>
                  <a:lstStyle/>
                  <a:p>
                    <a:fld id="{9DC78319-019C-4F67-B27B-32A1BA76AB8A}"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3-363D-4FC4-9B67-DBA8ED534EA9}"/>
                </c:ext>
              </c:extLst>
            </c:dLbl>
            <c:dLbl>
              <c:idx val="4"/>
              <c:layout>
                <c:manualLayout>
                  <c:x val="-0.15188888888888891"/>
                  <c:y val="-4.0899795501022497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4-363D-4FC4-9B67-DBA8ED534EA9}"/>
                </c:ext>
              </c:extLst>
            </c:dLbl>
            <c:dLbl>
              <c:idx val="5"/>
              <c:layout>
                <c:manualLayout>
                  <c:x val="-0.13677777777777778"/>
                  <c:y val="-8.5889570552147243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5-363D-4FC4-9B67-DBA8ED534EA9}"/>
                </c:ext>
              </c:extLst>
            </c:dLbl>
            <c:dLbl>
              <c:idx val="6"/>
              <c:layout>
                <c:manualLayout>
                  <c:x val="-0.11733333333333336"/>
                  <c:y val="7.7709611451942745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6-363D-4FC4-9B67-DBA8ED534EA9}"/>
                </c:ext>
              </c:extLst>
            </c:dLbl>
            <c:dLbl>
              <c:idx val="7"/>
              <c:layout>
                <c:manualLayout>
                  <c:x val="-0.12011111111111114"/>
                  <c:y val="0.13905930470347649"/>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7-363D-4FC4-9B67-DBA8ED534EA9}"/>
                </c:ext>
              </c:extLst>
            </c:dLbl>
            <c:dLbl>
              <c:idx val="8"/>
              <c:tx>
                <c:rich>
                  <a:bodyPr/>
                  <a:lstStyle/>
                  <a:p>
                    <a:endParaRPr lang="pt-BR"/>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8-363D-4FC4-9B67-DBA8ED534EA9}"/>
                </c:ext>
              </c:extLst>
            </c:dLbl>
            <c:dLbl>
              <c:idx val="9"/>
              <c:tx>
                <c:rich>
                  <a:bodyPr/>
                  <a:lstStyle/>
                  <a:p>
                    <a:endParaRPr lang="pt-BR"/>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9-363D-4FC4-9B67-DBA8ED534EA9}"/>
                </c:ext>
              </c:extLst>
            </c:dLbl>
            <c:dLbl>
              <c:idx val="10"/>
              <c:tx>
                <c:rich>
                  <a:bodyPr/>
                  <a:lstStyle/>
                  <a:p>
                    <a:endParaRPr lang="pt-BR"/>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A-363D-4FC4-9B67-DBA8ED534EA9}"/>
                </c:ext>
              </c:extLst>
            </c:dLbl>
            <c:dLbl>
              <c:idx val="11"/>
              <c:tx>
                <c:rich>
                  <a:bodyPr/>
                  <a:lstStyle/>
                  <a:p>
                    <a:endParaRPr lang="pt-BR"/>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B-363D-4FC4-9B67-DBA8ED534EA9}"/>
                </c:ext>
              </c:extLst>
            </c:dLbl>
            <c:dLbl>
              <c:idx val="12"/>
              <c:layout>
                <c:manualLayout>
                  <c:x val="-1.0222222222222223E-2"/>
                  <c:y val="-6.9529652351738247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C-363D-4FC4-9B67-DBA8ED534EA9}"/>
                </c:ext>
              </c:extLst>
            </c:dLbl>
            <c:dLbl>
              <c:idx val="13"/>
              <c:layout>
                <c:manualLayout>
                  <c:x val="-9.0777777777777777E-2"/>
                  <c:y val="4.9079754601226995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D-363D-4FC4-9B67-DBA8ED534EA9}"/>
                </c:ext>
              </c:extLst>
            </c:dLbl>
            <c:dLbl>
              <c:idx val="14"/>
              <c:tx>
                <c:rich>
                  <a:bodyPr/>
                  <a:lstStyle/>
                  <a:p>
                    <a:endParaRPr lang="pt-BR"/>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E-363D-4FC4-9B67-DBA8ED534EA9}"/>
                </c:ext>
              </c:extLst>
            </c:dLbl>
            <c:dLbl>
              <c:idx val="15"/>
              <c:layout>
                <c:manualLayout>
                  <c:x val="-7.1333333333333332E-2"/>
                  <c:y val="-2.0449897750511249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F-363D-4FC4-9B67-DBA8ED534EA9}"/>
                </c:ext>
              </c:extLst>
            </c:dLbl>
            <c:dLbl>
              <c:idx val="16"/>
              <c:tx>
                <c:rich>
                  <a:bodyPr/>
                  <a:lstStyle/>
                  <a:p>
                    <a:endParaRPr lang="pt-BR"/>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0-363D-4FC4-9B67-DBA8ED534EA9}"/>
                </c:ext>
              </c:extLst>
            </c:dLbl>
            <c:dLbl>
              <c:idx val="17"/>
              <c:tx>
                <c:rich>
                  <a:bodyPr/>
                  <a:lstStyle/>
                  <a:p>
                    <a:endParaRPr lang="pt-BR"/>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1-363D-4FC4-9B67-DBA8ED534EA9}"/>
                </c:ext>
              </c:extLst>
            </c:dLbl>
            <c:dLbl>
              <c:idx val="18"/>
              <c:layout>
                <c:manualLayout>
                  <c:x val="-0.12133333333333333"/>
                  <c:y val="-4.4989775051124746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2-363D-4FC4-9B67-DBA8ED534EA9}"/>
                </c:ext>
              </c:extLst>
            </c:dLbl>
            <c:dLbl>
              <c:idx val="19"/>
              <c:layout>
                <c:manualLayout>
                  <c:x val="-6.4555555555555658E-2"/>
                  <c:y val="-7.3619631901840496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3-363D-4FC4-9B67-DBA8ED534EA9}"/>
                </c:ext>
              </c:extLst>
            </c:dLbl>
            <c:dLbl>
              <c:idx val="20"/>
              <c:layout>
                <c:manualLayout>
                  <c:x val="-0.13955555555555565"/>
                  <c:y val="-1.8745523054753364E-17"/>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4-363D-4FC4-9B67-DBA8ED534EA9}"/>
                </c:ext>
              </c:extLst>
            </c:dLbl>
            <c:dLbl>
              <c:idx val="21"/>
              <c:layout>
                <c:manualLayout>
                  <c:x val="-9.7888888888888886E-2"/>
                  <c:y val="3.6809815950920248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5-363D-4FC4-9B67-DBA8ED534EA9}"/>
                </c:ext>
              </c:extLst>
            </c:dLbl>
            <c:dLbl>
              <c:idx val="22"/>
              <c:tx>
                <c:rich>
                  <a:bodyPr/>
                  <a:lstStyle/>
                  <a:p>
                    <a:endParaRPr lang="pt-BR"/>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6-363D-4FC4-9B67-DBA8ED534EA9}"/>
                </c:ext>
              </c:extLst>
            </c:dLbl>
            <c:dLbl>
              <c:idx val="23"/>
              <c:layout>
                <c:manualLayout>
                  <c:x val="-3.7999999999999999E-2"/>
                  <c:y val="4.9079754601226995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7-363D-4FC4-9B67-DBA8ED534EA9}"/>
                </c:ext>
              </c:extLst>
            </c:dLbl>
            <c:dLbl>
              <c:idx val="24"/>
              <c:tx>
                <c:rich>
                  <a:bodyPr/>
                  <a:lstStyle/>
                  <a:p>
                    <a:endParaRPr lang="pt-BR"/>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8-363D-4FC4-9B67-DBA8ED534EA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l"/>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linear"/>
            <c:dispRSqr val="1"/>
            <c:dispEq val="0"/>
            <c:trendlineLbl>
              <c:layout>
                <c:manualLayout>
                  <c:x val="-0.10865573053368328"/>
                  <c:y val="7.6226269262354471E-2"/>
                </c:manualLayout>
              </c:layout>
              <c:numFmt formatCode="General" sourceLinked="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rendlineLbl>
          </c:trendline>
          <c:trendline>
            <c:spPr>
              <a:ln w="19050" cap="rnd">
                <a:solidFill>
                  <a:schemeClr val="accent1"/>
                </a:solidFill>
                <a:prstDash val="sysDot"/>
              </a:ln>
              <a:effectLst/>
            </c:spPr>
            <c:trendlineType val="linear"/>
            <c:dispRSqr val="0"/>
            <c:dispEq val="0"/>
          </c:trendline>
          <c:xVal>
            <c:numRef>
              <c:f>'Formação Conselho'!$G$3:$G$27</c:f>
              <c:numCache>
                <c:formatCode>General</c:formatCode>
                <c:ptCount val="25"/>
                <c:pt idx="0">
                  <c:v>3</c:v>
                </c:pt>
                <c:pt idx="1">
                  <c:v>4</c:v>
                </c:pt>
                <c:pt idx="2">
                  <c:v>4</c:v>
                </c:pt>
                <c:pt idx="3">
                  <c:v>4</c:v>
                </c:pt>
              </c:numCache>
            </c:numRef>
          </c:xVal>
          <c:yVal>
            <c:numRef>
              <c:f>'Formação Conselho'!$J$3:$J$27</c:f>
              <c:numCache>
                <c:formatCode>0%</c:formatCode>
                <c:ptCount val="25"/>
                <c:pt idx="0">
                  <c:v>0.24452759764306894</c:v>
                </c:pt>
                <c:pt idx="1">
                  <c:v>0.11430409764364988</c:v>
                </c:pt>
                <c:pt idx="2">
                  <c:v>7.1318917544428637E-2</c:v>
                </c:pt>
                <c:pt idx="3">
                  <c:v>2.0131036389297096E-2</c:v>
                </c:pt>
              </c:numCache>
            </c:numRef>
          </c:yVal>
          <c:smooth val="0"/>
          <c:extLst>
            <c:ext xmlns:c15="http://schemas.microsoft.com/office/drawing/2012/chart" uri="{02D57815-91ED-43cb-92C2-25804820EDAC}">
              <c15:datalabelsRange>
                <c15:f>'Formação Conselho'!$A$3:$A$27</c15:f>
                <c15:dlblRangeCache>
                  <c:ptCount val="25"/>
                  <c:pt idx="0">
                    <c:v>163</c:v>
                  </c:pt>
                  <c:pt idx="1">
                    <c:v>3132</c:v>
                  </c:pt>
                  <c:pt idx="2">
                    <c:v>3131</c:v>
                  </c:pt>
                  <c:pt idx="3">
                    <c:v>1899</c:v>
                  </c:pt>
                </c15:dlblRangeCache>
              </c15:datalabelsRange>
            </c:ext>
            <c:ext xmlns:c16="http://schemas.microsoft.com/office/drawing/2014/chart" uri="{C3380CC4-5D6E-409C-BE32-E72D297353CC}">
              <c16:uniqueId val="{0000001B-363D-4FC4-9B67-DBA8ED534EA9}"/>
            </c:ext>
          </c:extLst>
        </c:ser>
        <c:dLbls>
          <c:dLblPos val="l"/>
          <c:showLegendKey val="0"/>
          <c:showVal val="1"/>
          <c:showCatName val="0"/>
          <c:showSerName val="0"/>
          <c:showPercent val="0"/>
          <c:showBubbleSize val="0"/>
        </c:dLbls>
        <c:axId val="479553599"/>
        <c:axId val="1000440240"/>
      </c:scatterChart>
      <c:valAx>
        <c:axId val="479553599"/>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pt-BR" b="1"/>
                  <a:t>Cenário</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1000440240"/>
        <c:crosses val="autoZero"/>
        <c:crossBetween val="midCat"/>
      </c:valAx>
      <c:valAx>
        <c:axId val="1000440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pt-BR"/>
                  <a:t>% de Execução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79553599"/>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511811024" r="0.511811024" t="0.78740157499999996" header="0.31496062000000002" footer="0.3149606200000000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'Formação Conselho'!$K$1</c:f>
              <c:strCache>
                <c:ptCount val="1"/>
                <c:pt idx="0">
                  <c:v>FAUC 2020</c:v>
                </c:pt>
              </c:strCache>
            </c:strRef>
          </c:tx>
          <c:spPr>
            <a:solidFill>
              <a:schemeClr val="accent1"/>
            </a:solidFill>
            <a:ln>
              <a:noFill/>
            </a:ln>
            <a:effectLst/>
          </c:spPr>
          <c:invertIfNegative val="0"/>
          <c:cat>
            <c:strRef>
              <c:f>'Formação Conselho'!$C$3:$C$6</c:f>
              <c:strCache>
                <c:ptCount val="4"/>
                <c:pt idx="0">
                  <c:v>PARNA de Pacaás Novos</c:v>
                </c:pt>
                <c:pt idx="1">
                  <c:v>RESEX Mocapajuba</c:v>
                </c:pt>
                <c:pt idx="2">
                  <c:v>ESEC Alto Maués</c:v>
                </c:pt>
                <c:pt idx="3">
                  <c:v>ESEC do Rio Roosevelt</c:v>
                </c:pt>
              </c:strCache>
            </c:strRef>
          </c:cat>
          <c:val>
            <c:numRef>
              <c:f>'Formação Conselho'!$E$3:$E$6</c:f>
              <c:numCache>
                <c:formatCode>General</c:formatCode>
                <c:ptCount val="4"/>
                <c:pt idx="0">
                  <c:v>15</c:v>
                </c:pt>
                <c:pt idx="1">
                  <c:v>90</c:v>
                </c:pt>
                <c:pt idx="2">
                  <c:v>90</c:v>
                </c:pt>
                <c:pt idx="3">
                  <c:v>90</c:v>
                </c:pt>
              </c:numCache>
            </c:numRef>
          </c:val>
          <c:extLst>
            <c:ext xmlns:c16="http://schemas.microsoft.com/office/drawing/2014/chart" uri="{C3380CC4-5D6E-409C-BE32-E72D297353CC}">
              <c16:uniqueId val="{00000000-A9B0-410C-A96A-EFEB7E36FB8F}"/>
            </c:ext>
          </c:extLst>
        </c:ser>
        <c:ser>
          <c:idx val="2"/>
          <c:order val="2"/>
          <c:tx>
            <c:strRef>
              <c:f>'Formação Conselho'!$F$2</c:f>
              <c:strCache>
                <c:ptCount val="1"/>
                <c:pt idx="0">
                  <c:v>Planejado 2020</c:v>
                </c:pt>
              </c:strCache>
            </c:strRef>
          </c:tx>
          <c:spPr>
            <a:solidFill>
              <a:schemeClr val="accent3"/>
            </a:solidFill>
            <a:ln>
              <a:noFill/>
            </a:ln>
            <a:effectLst/>
          </c:spPr>
          <c:invertIfNegative val="0"/>
          <c:cat>
            <c:strRef>
              <c:f>'Formação Conselho'!$C$3:$C$6</c:f>
              <c:strCache>
                <c:ptCount val="4"/>
                <c:pt idx="0">
                  <c:v>PARNA de Pacaás Novos</c:v>
                </c:pt>
                <c:pt idx="1">
                  <c:v>RESEX Mocapajuba</c:v>
                </c:pt>
                <c:pt idx="2">
                  <c:v>ESEC Alto Maués</c:v>
                </c:pt>
                <c:pt idx="3">
                  <c:v>ESEC do Rio Roosevelt</c:v>
                </c:pt>
              </c:strCache>
            </c:strRef>
          </c:cat>
          <c:val>
            <c:numRef>
              <c:f>'Formação Conselho'!$F$3:$F$6</c:f>
              <c:numCache>
                <c:formatCode>General</c:formatCode>
                <c:ptCount val="4"/>
                <c:pt idx="0">
                  <c:v>90</c:v>
                </c:pt>
                <c:pt idx="1">
                  <c:v>100</c:v>
                </c:pt>
                <c:pt idx="2">
                  <c:v>100</c:v>
                </c:pt>
                <c:pt idx="3">
                  <c:v>100</c:v>
                </c:pt>
              </c:numCache>
            </c:numRef>
          </c:val>
          <c:extLst>
            <c:ext xmlns:c16="http://schemas.microsoft.com/office/drawing/2014/chart" uri="{C3380CC4-5D6E-409C-BE32-E72D297353CC}">
              <c16:uniqueId val="{00000001-A9B0-410C-A96A-EFEB7E36FB8F}"/>
            </c:ext>
          </c:extLst>
        </c:ser>
        <c:dLbls>
          <c:showLegendKey val="0"/>
          <c:showVal val="0"/>
          <c:showCatName val="0"/>
          <c:showSerName val="0"/>
          <c:showPercent val="0"/>
          <c:showBubbleSize val="0"/>
        </c:dLbls>
        <c:gapWidth val="219"/>
        <c:axId val="1002244480"/>
        <c:axId val="2089539712"/>
      </c:barChart>
      <c:lineChart>
        <c:grouping val="standard"/>
        <c:varyColors val="0"/>
        <c:ser>
          <c:idx val="1"/>
          <c:order val="1"/>
          <c:tx>
            <c:strRef>
              <c:f>'Formação Conselho'!$K$2</c:f>
              <c:strCache>
                <c:ptCount val="1"/>
                <c:pt idx="0">
                  <c:v>Meta</c:v>
                </c:pt>
              </c:strCache>
            </c:strRef>
          </c:tx>
          <c:spPr>
            <a:ln w="28575" cap="rnd">
              <a:solidFill>
                <a:schemeClr val="accent2"/>
              </a:solidFill>
              <a:round/>
            </a:ln>
            <a:effectLst/>
          </c:spPr>
          <c:marker>
            <c:symbol val="none"/>
          </c:marker>
          <c:cat>
            <c:strRef>
              <c:f>'Formação Conselho'!$C$3:$C$6</c:f>
              <c:strCache>
                <c:ptCount val="4"/>
                <c:pt idx="0">
                  <c:v>PARNA de Pacaás Novos</c:v>
                </c:pt>
                <c:pt idx="1">
                  <c:v>RESEX Mocapajuba</c:v>
                </c:pt>
                <c:pt idx="2">
                  <c:v>ESEC Alto Maués</c:v>
                </c:pt>
                <c:pt idx="3">
                  <c:v>ESEC do Rio Roosevelt</c:v>
                </c:pt>
              </c:strCache>
            </c:strRef>
          </c:cat>
          <c:val>
            <c:numRef>
              <c:f>'Formação Conselho'!$K$3:$K$6</c:f>
              <c:numCache>
                <c:formatCode>General</c:formatCode>
                <c:ptCount val="4"/>
                <c:pt idx="0">
                  <c:v>100</c:v>
                </c:pt>
                <c:pt idx="1">
                  <c:v>100</c:v>
                </c:pt>
                <c:pt idx="2">
                  <c:v>100</c:v>
                </c:pt>
                <c:pt idx="3">
                  <c:v>100</c:v>
                </c:pt>
              </c:numCache>
            </c:numRef>
          </c:val>
          <c:smooth val="0"/>
          <c:extLst>
            <c:ext xmlns:c16="http://schemas.microsoft.com/office/drawing/2014/chart" uri="{C3380CC4-5D6E-409C-BE32-E72D297353CC}">
              <c16:uniqueId val="{00000002-A9B0-410C-A96A-EFEB7E36FB8F}"/>
            </c:ext>
          </c:extLst>
        </c:ser>
        <c:dLbls>
          <c:showLegendKey val="0"/>
          <c:showVal val="0"/>
          <c:showCatName val="0"/>
          <c:showSerName val="0"/>
          <c:showPercent val="0"/>
          <c:showBubbleSize val="0"/>
        </c:dLbls>
        <c:marker val="1"/>
        <c:smooth val="0"/>
        <c:axId val="1002244480"/>
        <c:axId val="2089539712"/>
      </c:lineChart>
      <c:catAx>
        <c:axId val="1002244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9539712"/>
        <c:crosses val="autoZero"/>
        <c:auto val="1"/>
        <c:lblAlgn val="ctr"/>
        <c:lblOffset val="100"/>
        <c:noMultiLvlLbl val="0"/>
      </c:catAx>
      <c:valAx>
        <c:axId val="2089539712"/>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2244480"/>
        <c:crosses val="autoZero"/>
        <c:crossBetween val="between"/>
        <c:majorUnit val="20"/>
        <c:minorUnit val="10"/>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511811024" r="0.511811024" t="0.78740157499999996" header="0.31496062000000002" footer="0.3149606200000000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'Func Conselho'!$A$3:$A$27</c:f>
              <c:strCache>
                <c:ptCount val="25"/>
                <c:pt idx="0">
                  <c:v>163</c:v>
                </c:pt>
                <c:pt idx="1">
                  <c:v>3132</c:v>
                </c:pt>
                <c:pt idx="2">
                  <c:v>3131</c:v>
                </c:pt>
                <c:pt idx="3">
                  <c:v>1899</c:v>
                </c:pt>
                <c:pt idx="4">
                  <c:v>194</c:v>
                </c:pt>
                <c:pt idx="5">
                  <c:v>244</c:v>
                </c:pt>
                <c:pt idx="6">
                  <c:v>149</c:v>
                </c:pt>
                <c:pt idx="7">
                  <c:v>292</c:v>
                </c:pt>
                <c:pt idx="8">
                  <c:v>151</c:v>
                </c:pt>
                <c:pt idx="9">
                  <c:v>222</c:v>
                </c:pt>
              </c:strCache>
            </c:strRef>
          </c:tx>
          <c:spPr>
            <a:ln w="19050" cap="rnd">
              <a:noFill/>
              <a:round/>
            </a:ln>
            <a:effectLst/>
          </c:spPr>
          <c:marker>
            <c:symbol val="circle"/>
            <c:size val="5"/>
            <c:spPr>
              <a:solidFill>
                <a:schemeClr val="accent1"/>
              </a:solidFill>
              <a:ln w="9525">
                <a:solidFill>
                  <a:schemeClr val="accent1"/>
                </a:solidFill>
              </a:ln>
              <a:effectLst/>
            </c:spPr>
          </c:marker>
          <c:dLbls>
            <c:dLbl>
              <c:idx val="0"/>
              <c:layout>
                <c:manualLayout>
                  <c:x val="-0.14633333333333337"/>
                  <c:y val="0"/>
                </c:manualLayout>
              </c:layout>
              <c:tx>
                <c:rich>
                  <a:bodyPr/>
                  <a:lstStyle/>
                  <a:p>
                    <a:fld id="{0C171D92-C0D8-453D-BC37-2AF063268024}"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0-173E-49BC-913B-DED5233D6C2E}"/>
                </c:ext>
              </c:extLst>
            </c:dLbl>
            <c:dLbl>
              <c:idx val="1"/>
              <c:layout>
                <c:manualLayout>
                  <c:x val="-0.12011111111111114"/>
                  <c:y val="0.13905930470347649"/>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173E-49BC-913B-DED5233D6C2E}"/>
                </c:ext>
              </c:extLst>
            </c:dLbl>
            <c:dLbl>
              <c:idx val="2"/>
              <c:layout>
                <c:manualLayout>
                  <c:x val="-0.11733333333333336"/>
                  <c:y val="7.7709611451942745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173E-49BC-913B-DED5233D6C2E}"/>
                </c:ext>
              </c:extLst>
            </c:dLbl>
            <c:dLbl>
              <c:idx val="3"/>
              <c:layout>
                <c:manualLayout>
                  <c:x val="-0.13677777777777778"/>
                  <c:y val="-8.5889570552147243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173E-49BC-913B-DED5233D6C2E}"/>
                </c:ext>
              </c:extLst>
            </c:dLbl>
            <c:dLbl>
              <c:idx val="4"/>
              <c:layout>
                <c:manualLayout>
                  <c:x val="-0.13522222222222224"/>
                  <c:y val="4.0899795501022497E-2"/>
                </c:manualLayout>
              </c:layout>
              <c:tx>
                <c:rich>
                  <a:bodyPr/>
                  <a:lstStyle/>
                  <a:p>
                    <a:fld id="{B854F5EF-B7A9-49B0-AF36-630E72DC4730}"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4-173E-49BC-913B-DED5233D6C2E}"/>
                </c:ext>
              </c:extLst>
            </c:dLbl>
            <c:dLbl>
              <c:idx val="5"/>
              <c:tx>
                <c:rich>
                  <a:bodyPr/>
                  <a:lstStyle/>
                  <a:p>
                    <a:fld id="{47518BD6-C7E5-4374-BF10-2F9C480713A1}"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5-173E-49BC-913B-DED5233D6C2E}"/>
                </c:ext>
              </c:extLst>
            </c:dLbl>
            <c:dLbl>
              <c:idx val="6"/>
              <c:layout>
                <c:manualLayout>
                  <c:x val="-1.2999999999999999E-2"/>
                  <c:y val="-6.5439672801635998E-2"/>
                </c:manualLayout>
              </c:layout>
              <c:tx>
                <c:rich>
                  <a:bodyPr/>
                  <a:lstStyle/>
                  <a:p>
                    <a:fld id="{6608E80B-FBF3-432C-B1A5-CEA55CAA89F2}"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6-173E-49BC-913B-DED5233D6C2E}"/>
                </c:ext>
              </c:extLst>
            </c:dLbl>
            <c:dLbl>
              <c:idx val="7"/>
              <c:layout>
                <c:manualLayout>
                  <c:x val="-0.15188888888888891"/>
                  <c:y val="-4.0899795501022497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7-173E-49BC-913B-DED5233D6C2E}"/>
                </c:ext>
              </c:extLst>
            </c:dLbl>
            <c:dLbl>
              <c:idx val="8"/>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8-173E-49BC-913B-DED5233D6C2E}"/>
                </c:ext>
              </c:extLst>
            </c:dLbl>
            <c:dLbl>
              <c:idx val="9"/>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9-173E-49BC-913B-DED5233D6C2E}"/>
                </c:ext>
              </c:extLst>
            </c:dLbl>
            <c:dLbl>
              <c:idx val="10"/>
              <c:tx>
                <c:rich>
                  <a:bodyPr/>
                  <a:lstStyle/>
                  <a:p>
                    <a:endParaRPr lang="pt-BR"/>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A-173E-49BC-913B-DED5233D6C2E}"/>
                </c:ext>
              </c:extLst>
            </c:dLbl>
            <c:dLbl>
              <c:idx val="11"/>
              <c:tx>
                <c:rich>
                  <a:bodyPr/>
                  <a:lstStyle/>
                  <a:p>
                    <a:endParaRPr lang="pt-BR"/>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B-173E-49BC-913B-DED5233D6C2E}"/>
                </c:ext>
              </c:extLst>
            </c:dLbl>
            <c:dLbl>
              <c:idx val="12"/>
              <c:layout>
                <c:manualLayout>
                  <c:x val="-1.0222222222222223E-2"/>
                  <c:y val="-6.9529652351738247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C-173E-49BC-913B-DED5233D6C2E}"/>
                </c:ext>
              </c:extLst>
            </c:dLbl>
            <c:dLbl>
              <c:idx val="13"/>
              <c:layout>
                <c:manualLayout>
                  <c:x val="-9.0777777777777777E-2"/>
                  <c:y val="4.9079754601226995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D-173E-49BC-913B-DED5233D6C2E}"/>
                </c:ext>
              </c:extLst>
            </c:dLbl>
            <c:dLbl>
              <c:idx val="14"/>
              <c:tx>
                <c:rich>
                  <a:bodyPr/>
                  <a:lstStyle/>
                  <a:p>
                    <a:endParaRPr lang="pt-BR"/>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E-173E-49BC-913B-DED5233D6C2E}"/>
                </c:ext>
              </c:extLst>
            </c:dLbl>
            <c:dLbl>
              <c:idx val="15"/>
              <c:layout>
                <c:manualLayout>
                  <c:x val="-7.1333333333333332E-2"/>
                  <c:y val="-2.0449897750511249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F-173E-49BC-913B-DED5233D6C2E}"/>
                </c:ext>
              </c:extLst>
            </c:dLbl>
            <c:dLbl>
              <c:idx val="16"/>
              <c:tx>
                <c:rich>
                  <a:bodyPr/>
                  <a:lstStyle/>
                  <a:p>
                    <a:endParaRPr lang="pt-BR"/>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0-173E-49BC-913B-DED5233D6C2E}"/>
                </c:ext>
              </c:extLst>
            </c:dLbl>
            <c:dLbl>
              <c:idx val="17"/>
              <c:tx>
                <c:rich>
                  <a:bodyPr/>
                  <a:lstStyle/>
                  <a:p>
                    <a:endParaRPr lang="pt-BR"/>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1-173E-49BC-913B-DED5233D6C2E}"/>
                </c:ext>
              </c:extLst>
            </c:dLbl>
            <c:dLbl>
              <c:idx val="18"/>
              <c:layout>
                <c:manualLayout>
                  <c:x val="-0.12133333333333333"/>
                  <c:y val="-4.4989775051124746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2-173E-49BC-913B-DED5233D6C2E}"/>
                </c:ext>
              </c:extLst>
            </c:dLbl>
            <c:dLbl>
              <c:idx val="19"/>
              <c:layout>
                <c:manualLayout>
                  <c:x val="-6.4555555555555658E-2"/>
                  <c:y val="-7.3619631901840496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3-173E-49BC-913B-DED5233D6C2E}"/>
                </c:ext>
              </c:extLst>
            </c:dLbl>
            <c:dLbl>
              <c:idx val="20"/>
              <c:layout>
                <c:manualLayout>
                  <c:x val="-0.13955555555555565"/>
                  <c:y val="-1.8745523054753364E-17"/>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4-173E-49BC-913B-DED5233D6C2E}"/>
                </c:ext>
              </c:extLst>
            </c:dLbl>
            <c:dLbl>
              <c:idx val="21"/>
              <c:layout>
                <c:manualLayout>
                  <c:x val="-9.7888888888888886E-2"/>
                  <c:y val="3.6809815950920248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5-173E-49BC-913B-DED5233D6C2E}"/>
                </c:ext>
              </c:extLst>
            </c:dLbl>
            <c:dLbl>
              <c:idx val="22"/>
              <c:tx>
                <c:rich>
                  <a:bodyPr/>
                  <a:lstStyle/>
                  <a:p>
                    <a:endParaRPr lang="pt-BR"/>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6-173E-49BC-913B-DED5233D6C2E}"/>
                </c:ext>
              </c:extLst>
            </c:dLbl>
            <c:dLbl>
              <c:idx val="23"/>
              <c:layout>
                <c:manualLayout>
                  <c:x val="-3.7999999999999999E-2"/>
                  <c:y val="4.9079754601226995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7-173E-49BC-913B-DED5233D6C2E}"/>
                </c:ext>
              </c:extLst>
            </c:dLbl>
            <c:dLbl>
              <c:idx val="24"/>
              <c:tx>
                <c:rich>
                  <a:bodyPr/>
                  <a:lstStyle/>
                  <a:p>
                    <a:endParaRPr lang="pt-BR"/>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8-173E-49BC-913B-DED5233D6C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l"/>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linear"/>
            <c:dispRSqr val="1"/>
            <c:dispEq val="0"/>
            <c:trendlineLbl>
              <c:layout>
                <c:manualLayout>
                  <c:x val="-0.10865573053368328"/>
                  <c:y val="7.6226269262354471E-2"/>
                </c:manualLayout>
              </c:layout>
              <c:numFmt formatCode="General" sourceLinked="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rendlineLbl>
          </c:trendline>
          <c:trendline>
            <c:spPr>
              <a:ln w="19050" cap="rnd">
                <a:solidFill>
                  <a:schemeClr val="accent1"/>
                </a:solidFill>
                <a:prstDash val="sysDot"/>
              </a:ln>
              <a:effectLst/>
            </c:spPr>
            <c:trendlineType val="linear"/>
            <c:dispRSqr val="0"/>
            <c:dispEq val="0"/>
          </c:trendline>
          <c:xVal>
            <c:numRef>
              <c:f>'Func Conselho'!$G$3:$G$27</c:f>
              <c:numCache>
                <c:formatCode>General</c:formatCode>
                <c:ptCount val="25"/>
                <c:pt idx="0">
                  <c:v>1</c:v>
                </c:pt>
                <c:pt idx="1">
                  <c:v>1</c:v>
                </c:pt>
                <c:pt idx="2">
                  <c:v>1</c:v>
                </c:pt>
                <c:pt idx="3">
                  <c:v>1</c:v>
                </c:pt>
                <c:pt idx="4">
                  <c:v>2</c:v>
                </c:pt>
                <c:pt idx="5">
                  <c:v>2</c:v>
                </c:pt>
                <c:pt idx="6">
                  <c:v>2</c:v>
                </c:pt>
                <c:pt idx="7">
                  <c:v>2</c:v>
                </c:pt>
                <c:pt idx="8">
                  <c:v>2</c:v>
                </c:pt>
                <c:pt idx="9">
                  <c:v>2</c:v>
                </c:pt>
              </c:numCache>
            </c:numRef>
          </c:xVal>
          <c:yVal>
            <c:numRef>
              <c:f>'Func Conselho'!$J$3:$J$27</c:f>
              <c:numCache>
                <c:formatCode>0%</c:formatCode>
                <c:ptCount val="25"/>
                <c:pt idx="0">
                  <c:v>0.24452759764306894</c:v>
                </c:pt>
                <c:pt idx="1">
                  <c:v>0.11430409764364988</c:v>
                </c:pt>
                <c:pt idx="2">
                  <c:v>7.1318917544428637E-2</c:v>
                </c:pt>
                <c:pt idx="3">
                  <c:v>2.0131036389297096E-2</c:v>
                </c:pt>
                <c:pt idx="4">
                  <c:v>0.2262986652533078</c:v>
                </c:pt>
                <c:pt idx="5">
                  <c:v>0.88377536262559497</c:v>
                </c:pt>
                <c:pt idx="6">
                  <c:v>9.6320475606587214E-2</c:v>
                </c:pt>
                <c:pt idx="7">
                  <c:v>2.505834045436971E-2</c:v>
                </c:pt>
                <c:pt idx="8">
                  <c:v>1.0526553569702826</c:v>
                </c:pt>
                <c:pt idx="9">
                  <c:v>0.60347846293630381</c:v>
                </c:pt>
              </c:numCache>
            </c:numRef>
          </c:yVal>
          <c:smooth val="0"/>
          <c:extLst>
            <c:ext xmlns:c15="http://schemas.microsoft.com/office/drawing/2012/chart" uri="{02D57815-91ED-43cb-92C2-25804820EDAC}">
              <c15:datalabelsRange>
                <c15:f>'Func Conselho'!$A$3:$A$27</c15:f>
                <c15:dlblRangeCache>
                  <c:ptCount val="25"/>
                  <c:pt idx="0">
                    <c:v>163</c:v>
                  </c:pt>
                  <c:pt idx="1">
                    <c:v>3132</c:v>
                  </c:pt>
                  <c:pt idx="2">
                    <c:v>3131</c:v>
                  </c:pt>
                  <c:pt idx="3">
                    <c:v>1899</c:v>
                  </c:pt>
                  <c:pt idx="4">
                    <c:v>194</c:v>
                  </c:pt>
                  <c:pt idx="5">
                    <c:v>244</c:v>
                  </c:pt>
                  <c:pt idx="6">
                    <c:v>149</c:v>
                  </c:pt>
                  <c:pt idx="7">
                    <c:v>292</c:v>
                  </c:pt>
                  <c:pt idx="8">
                    <c:v>151</c:v>
                  </c:pt>
                  <c:pt idx="9">
                    <c:v>222</c:v>
                  </c:pt>
                </c15:dlblRangeCache>
              </c15:datalabelsRange>
            </c:ext>
            <c:ext xmlns:c16="http://schemas.microsoft.com/office/drawing/2014/chart" uri="{C3380CC4-5D6E-409C-BE32-E72D297353CC}">
              <c16:uniqueId val="{0000001B-173E-49BC-913B-DED5233D6C2E}"/>
            </c:ext>
          </c:extLst>
        </c:ser>
        <c:dLbls>
          <c:dLblPos val="l"/>
          <c:showLegendKey val="0"/>
          <c:showVal val="1"/>
          <c:showCatName val="0"/>
          <c:showSerName val="0"/>
          <c:showPercent val="0"/>
          <c:showBubbleSize val="0"/>
        </c:dLbls>
        <c:axId val="479553599"/>
        <c:axId val="1000440240"/>
      </c:scatterChart>
      <c:valAx>
        <c:axId val="479553599"/>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pt-BR" b="1"/>
                  <a:t>Cenário</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1000440240"/>
        <c:crosses val="autoZero"/>
        <c:crossBetween val="midCat"/>
      </c:valAx>
      <c:valAx>
        <c:axId val="1000440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pt-BR"/>
                  <a:t>% de Execução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79553599"/>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511811024" r="0.511811024" t="0.78740157499999996" header="0.31496062000000002" footer="0.3149606200000000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'Func Conselho'!$K$1</c:f>
              <c:strCache>
                <c:ptCount val="1"/>
                <c:pt idx="0">
                  <c:v>FAUC 2020</c:v>
                </c:pt>
              </c:strCache>
            </c:strRef>
          </c:tx>
          <c:spPr>
            <a:solidFill>
              <a:schemeClr val="accent1"/>
            </a:solidFill>
            <a:ln>
              <a:noFill/>
            </a:ln>
            <a:effectLst/>
          </c:spPr>
          <c:invertIfNegative val="0"/>
          <c:cat>
            <c:strRef>
              <c:f>'Func Conselho'!$C$3:$C$10</c:f>
              <c:strCache>
                <c:ptCount val="8"/>
                <c:pt idx="0">
                  <c:v>PARNA de Pacaás Novos</c:v>
                </c:pt>
                <c:pt idx="1">
                  <c:v>RESEX Mocapajuba</c:v>
                </c:pt>
                <c:pt idx="2">
                  <c:v>ESEC Alto Maués</c:v>
                </c:pt>
                <c:pt idx="3">
                  <c:v>ESEC do Rio Roosevelt</c:v>
                </c:pt>
                <c:pt idx="4">
                  <c:v>REBIO Abufari</c:v>
                </c:pt>
                <c:pt idx="5">
                  <c:v>RESEX Mapuá</c:v>
                </c:pt>
                <c:pt idx="6">
                  <c:v>PARNA Serra do Divisor</c:v>
                </c:pt>
                <c:pt idx="7">
                  <c:v>RDS do Rio Iratapuru</c:v>
                </c:pt>
              </c:strCache>
            </c:strRef>
          </c:cat>
          <c:val>
            <c:numRef>
              <c:f>'Func Conselho'!$E$3:$E$10</c:f>
              <c:numCache>
                <c:formatCode>General</c:formatCode>
                <c:ptCount val="8"/>
                <c:pt idx="0">
                  <c:v>0</c:v>
                </c:pt>
                <c:pt idx="1">
                  <c:v>0</c:v>
                </c:pt>
                <c:pt idx="2">
                  <c:v>0</c:v>
                </c:pt>
                <c:pt idx="3">
                  <c:v>0</c:v>
                </c:pt>
                <c:pt idx="4">
                  <c:v>20</c:v>
                </c:pt>
                <c:pt idx="5">
                  <c:v>20</c:v>
                </c:pt>
                <c:pt idx="6">
                  <c:v>20</c:v>
                </c:pt>
                <c:pt idx="7">
                  <c:v>20</c:v>
                </c:pt>
              </c:numCache>
            </c:numRef>
          </c:val>
          <c:extLst>
            <c:ext xmlns:c16="http://schemas.microsoft.com/office/drawing/2014/chart" uri="{C3380CC4-5D6E-409C-BE32-E72D297353CC}">
              <c16:uniqueId val="{00000000-A9CE-4364-8A90-F15B16BB180A}"/>
            </c:ext>
          </c:extLst>
        </c:ser>
        <c:ser>
          <c:idx val="2"/>
          <c:order val="2"/>
          <c:tx>
            <c:strRef>
              <c:f>'Func Conselho'!$F$2</c:f>
              <c:strCache>
                <c:ptCount val="1"/>
                <c:pt idx="0">
                  <c:v>Planejado 2020</c:v>
                </c:pt>
              </c:strCache>
            </c:strRef>
          </c:tx>
          <c:spPr>
            <a:solidFill>
              <a:schemeClr val="accent3"/>
            </a:solidFill>
            <a:ln>
              <a:noFill/>
            </a:ln>
            <a:effectLst/>
          </c:spPr>
          <c:invertIfNegative val="0"/>
          <c:cat>
            <c:strRef>
              <c:f>'Func Conselho'!$C$3:$C$10</c:f>
              <c:strCache>
                <c:ptCount val="8"/>
                <c:pt idx="0">
                  <c:v>PARNA de Pacaás Novos</c:v>
                </c:pt>
                <c:pt idx="1">
                  <c:v>RESEX Mocapajuba</c:v>
                </c:pt>
                <c:pt idx="2">
                  <c:v>ESEC Alto Maués</c:v>
                </c:pt>
                <c:pt idx="3">
                  <c:v>ESEC do Rio Roosevelt</c:v>
                </c:pt>
                <c:pt idx="4">
                  <c:v>REBIO Abufari</c:v>
                </c:pt>
                <c:pt idx="5">
                  <c:v>RESEX Mapuá</c:v>
                </c:pt>
                <c:pt idx="6">
                  <c:v>PARNA Serra do Divisor</c:v>
                </c:pt>
                <c:pt idx="7">
                  <c:v>RDS do Rio Iratapuru</c:v>
                </c:pt>
              </c:strCache>
            </c:strRef>
          </c:cat>
          <c:val>
            <c:numRef>
              <c:f>'Func Conselho'!$F$3:$F$10</c:f>
              <c:numCache>
                <c:formatCode>General</c:formatCode>
                <c:ptCount val="8"/>
                <c:pt idx="0">
                  <c:v>20</c:v>
                </c:pt>
                <c:pt idx="1">
                  <c:v>70</c:v>
                </c:pt>
                <c:pt idx="2">
                  <c:v>70</c:v>
                </c:pt>
                <c:pt idx="3">
                  <c:v>70</c:v>
                </c:pt>
                <c:pt idx="4">
                  <c:v>70</c:v>
                </c:pt>
                <c:pt idx="5">
                  <c:v>100</c:v>
                </c:pt>
                <c:pt idx="6">
                  <c:v>100</c:v>
                </c:pt>
                <c:pt idx="7">
                  <c:v>100</c:v>
                </c:pt>
              </c:numCache>
            </c:numRef>
          </c:val>
          <c:extLst>
            <c:ext xmlns:c16="http://schemas.microsoft.com/office/drawing/2014/chart" uri="{C3380CC4-5D6E-409C-BE32-E72D297353CC}">
              <c16:uniqueId val="{00000001-A9CE-4364-8A90-F15B16BB180A}"/>
            </c:ext>
          </c:extLst>
        </c:ser>
        <c:dLbls>
          <c:showLegendKey val="0"/>
          <c:showVal val="0"/>
          <c:showCatName val="0"/>
          <c:showSerName val="0"/>
          <c:showPercent val="0"/>
          <c:showBubbleSize val="0"/>
        </c:dLbls>
        <c:gapWidth val="217"/>
        <c:overlap val="-27"/>
        <c:axId val="1002244480"/>
        <c:axId val="2089539712"/>
      </c:barChart>
      <c:lineChart>
        <c:grouping val="standard"/>
        <c:varyColors val="0"/>
        <c:ser>
          <c:idx val="1"/>
          <c:order val="1"/>
          <c:tx>
            <c:strRef>
              <c:f>'Func Conselho'!$K$2</c:f>
              <c:strCache>
                <c:ptCount val="1"/>
                <c:pt idx="0">
                  <c:v>Meta</c:v>
                </c:pt>
              </c:strCache>
            </c:strRef>
          </c:tx>
          <c:spPr>
            <a:ln w="28575" cap="rnd">
              <a:solidFill>
                <a:schemeClr val="accent2"/>
              </a:solidFill>
              <a:round/>
            </a:ln>
            <a:effectLst/>
          </c:spPr>
          <c:marker>
            <c:symbol val="none"/>
          </c:marker>
          <c:cat>
            <c:strRef>
              <c:f>'Func Conselho'!$C$3:$C$6</c:f>
              <c:strCache>
                <c:ptCount val="4"/>
                <c:pt idx="0">
                  <c:v>PARNA de Pacaás Novos</c:v>
                </c:pt>
                <c:pt idx="1">
                  <c:v>RESEX Mocapajuba</c:v>
                </c:pt>
                <c:pt idx="2">
                  <c:v>ESEC Alto Maués</c:v>
                </c:pt>
                <c:pt idx="3">
                  <c:v>ESEC do Rio Roosevelt</c:v>
                </c:pt>
              </c:strCache>
            </c:strRef>
          </c:cat>
          <c:val>
            <c:numRef>
              <c:f>'Func Conselho'!$K$3:$K$10</c:f>
              <c:numCache>
                <c:formatCode>General</c:formatCode>
                <c:ptCount val="8"/>
                <c:pt idx="0">
                  <c:v>70</c:v>
                </c:pt>
                <c:pt idx="1">
                  <c:v>70</c:v>
                </c:pt>
                <c:pt idx="2">
                  <c:v>70</c:v>
                </c:pt>
                <c:pt idx="3">
                  <c:v>70</c:v>
                </c:pt>
                <c:pt idx="4">
                  <c:v>70</c:v>
                </c:pt>
                <c:pt idx="5">
                  <c:v>70</c:v>
                </c:pt>
                <c:pt idx="6">
                  <c:v>70</c:v>
                </c:pt>
                <c:pt idx="7">
                  <c:v>70</c:v>
                </c:pt>
              </c:numCache>
            </c:numRef>
          </c:val>
          <c:smooth val="0"/>
          <c:extLst>
            <c:ext xmlns:c16="http://schemas.microsoft.com/office/drawing/2014/chart" uri="{C3380CC4-5D6E-409C-BE32-E72D297353CC}">
              <c16:uniqueId val="{00000002-A9CE-4364-8A90-F15B16BB180A}"/>
            </c:ext>
          </c:extLst>
        </c:ser>
        <c:dLbls>
          <c:showLegendKey val="0"/>
          <c:showVal val="0"/>
          <c:showCatName val="0"/>
          <c:showSerName val="0"/>
          <c:showPercent val="0"/>
          <c:showBubbleSize val="0"/>
        </c:dLbls>
        <c:marker val="1"/>
        <c:smooth val="0"/>
        <c:axId val="1002244480"/>
        <c:axId val="2089539712"/>
      </c:lineChart>
      <c:catAx>
        <c:axId val="1002244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9539712"/>
        <c:crosses val="autoZero"/>
        <c:auto val="1"/>
        <c:lblAlgn val="ctr"/>
        <c:lblOffset val="100"/>
        <c:noMultiLvlLbl val="0"/>
      </c:catAx>
      <c:valAx>
        <c:axId val="2089539712"/>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2244480"/>
        <c:crosses val="autoZero"/>
        <c:crossBetween val="between"/>
        <c:majorUnit val="20"/>
        <c:minorUnit val="10"/>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511811024" r="0.511811024" t="0.78740157499999996" header="0.31496062000000002" footer="0.3149606200000000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'TdC-CDRU'!$A$3:$A$18</c:f>
              <c:strCache>
                <c:ptCount val="16"/>
                <c:pt idx="0">
                  <c:v>232</c:v>
                </c:pt>
                <c:pt idx="1">
                  <c:v>207</c:v>
                </c:pt>
                <c:pt idx="2">
                  <c:v>280</c:v>
                </c:pt>
                <c:pt idx="3">
                  <c:v>1635</c:v>
                </c:pt>
                <c:pt idx="4">
                  <c:v>260</c:v>
                </c:pt>
                <c:pt idx="5">
                  <c:v>267</c:v>
                </c:pt>
                <c:pt idx="6">
                  <c:v>187</c:v>
                </c:pt>
                <c:pt idx="7">
                  <c:v>939</c:v>
                </c:pt>
                <c:pt idx="8">
                  <c:v>1007</c:v>
                </c:pt>
                <c:pt idx="9">
                  <c:v>222</c:v>
                </c:pt>
                <c:pt idx="10">
                  <c:v>47</c:v>
                </c:pt>
                <c:pt idx="11">
                  <c:v>210</c:v>
                </c:pt>
                <c:pt idx="12">
                  <c:v>209</c:v>
                </c:pt>
                <c:pt idx="13">
                  <c:v>455</c:v>
                </c:pt>
                <c:pt idx="14">
                  <c:v>169</c:v>
                </c:pt>
                <c:pt idx="15">
                  <c:v>230</c:v>
                </c:pt>
              </c:strCache>
            </c:strRef>
          </c:tx>
          <c:spPr>
            <a:ln w="19050" cap="rnd">
              <a:noFill/>
              <a:round/>
            </a:ln>
            <a:effectLst/>
          </c:spPr>
          <c:marker>
            <c:symbol val="circle"/>
            <c:size val="5"/>
            <c:spPr>
              <a:solidFill>
                <a:schemeClr val="accent1"/>
              </a:solidFill>
              <a:ln w="9525">
                <a:solidFill>
                  <a:schemeClr val="accent1"/>
                </a:solidFill>
              </a:ln>
              <a:effectLst/>
            </c:spPr>
          </c:marker>
          <c:dLbls>
            <c:dLbl>
              <c:idx val="0"/>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E8AE-49AD-BA74-65167339300B}"/>
                </c:ext>
              </c:extLst>
            </c:dLbl>
            <c:dLbl>
              <c:idx val="1"/>
              <c:layout>
                <c:manualLayout>
                  <c:x val="-0.13677777777777778"/>
                  <c:y val="-8.5889570552147243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E8AE-49AD-BA74-65167339300B}"/>
                </c:ext>
              </c:extLst>
            </c:dLbl>
            <c:dLbl>
              <c:idx val="2"/>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E8AE-49AD-BA74-65167339300B}"/>
                </c:ext>
              </c:extLst>
            </c:dLbl>
            <c:dLbl>
              <c:idx val="3"/>
              <c:layout>
                <c:manualLayout>
                  <c:x val="-0.13955555555555565"/>
                  <c:y val="-1.8745523054753364E-17"/>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E8AE-49AD-BA74-65167339300B}"/>
                </c:ext>
              </c:extLst>
            </c:dLbl>
            <c:dLbl>
              <c:idx val="4"/>
              <c:layout>
                <c:manualLayout>
                  <c:x val="-1.0222222222222223E-2"/>
                  <c:y val="-6.9529652351738247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4-E8AE-49AD-BA74-65167339300B}"/>
                </c:ext>
              </c:extLst>
            </c:dLbl>
            <c:dLbl>
              <c:idx val="5"/>
              <c:layout>
                <c:manualLayout>
                  <c:x val="-9.0777777777777777E-2"/>
                  <c:y val="4.9079754601226995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5-E8AE-49AD-BA74-65167339300B}"/>
                </c:ext>
              </c:extLst>
            </c:dLbl>
            <c:dLbl>
              <c:idx val="6"/>
              <c:layout>
                <c:manualLayout>
                  <c:x val="-0.11733333333333336"/>
                  <c:y val="7.7709611451942745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6-E8AE-49AD-BA74-65167339300B}"/>
                </c:ext>
              </c:extLst>
            </c:dLbl>
            <c:dLbl>
              <c:idx val="7"/>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7-E8AE-49AD-BA74-65167339300B}"/>
                </c:ext>
              </c:extLst>
            </c:dLbl>
            <c:dLbl>
              <c:idx val="8"/>
              <c:layout>
                <c:manualLayout>
                  <c:x val="-6.4555555555555658E-2"/>
                  <c:y val="-7.3619631901840496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8-E8AE-49AD-BA74-65167339300B}"/>
                </c:ext>
              </c:extLst>
            </c:dLbl>
            <c:dLbl>
              <c:idx val="9"/>
              <c:layout>
                <c:manualLayout>
                  <c:x val="-0.15188888888888891"/>
                  <c:y val="-4.0899795501022497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9-E8AE-49AD-BA74-65167339300B}"/>
                </c:ext>
              </c:extLst>
            </c:dLbl>
            <c:dLbl>
              <c:idx val="10"/>
              <c:layout>
                <c:manualLayout>
                  <c:x val="-0.14633333333333337"/>
                  <c:y val="0"/>
                </c:manualLayout>
              </c:layout>
              <c:tx>
                <c:rich>
                  <a:bodyPr/>
                  <a:lstStyle/>
                  <a:p>
                    <a:fld id="{E12867CD-2363-4DC1-BD93-ED810199C05D}"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A-E8AE-49AD-BA74-65167339300B}"/>
                </c:ext>
              </c:extLst>
            </c:dLbl>
            <c:dLbl>
              <c:idx val="11"/>
              <c:tx>
                <c:rich>
                  <a:bodyPr/>
                  <a:lstStyle/>
                  <a:p>
                    <a:fld id="{428B4FBA-DD2F-47D5-9CE2-9AEAE2420D1B}" type="CELLRANGE">
                      <a:rPr lang="en-US"/>
                      <a:pPr/>
                      <a:t>[]</a:t>
                    </a:fld>
                    <a:endParaRPr/>
                  </a:p>
                </c:rich>
              </c:tx>
              <c:dLblPos val="l"/>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B-E8AE-49AD-BA74-65167339300B}"/>
                </c:ext>
              </c:extLst>
            </c:dLbl>
            <c:dLbl>
              <c:idx val="12"/>
              <c:layout>
                <c:manualLayout>
                  <c:x val="-0.13522222222222224"/>
                  <c:y val="4.0899795501022497E-2"/>
                </c:manualLayout>
              </c:layout>
              <c:tx>
                <c:rich>
                  <a:bodyPr/>
                  <a:lstStyle/>
                  <a:p>
                    <a:fld id="{3533588E-C1B0-4D6E-971F-5F348797D3C2}" type="CELLRANGE">
                      <a:rPr lang="en-US"/>
                      <a:pPr/>
                      <a:t>[]</a:t>
                    </a:fld>
                    <a:endParaRPr/>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C-E8AE-49AD-BA74-65167339300B}"/>
                </c:ext>
              </c:extLst>
            </c:dLbl>
            <c:dLbl>
              <c:idx val="13"/>
              <c:layout>
                <c:manualLayout>
                  <c:x val="-7.1333333333333332E-2"/>
                  <c:y val="-2.0449897750511249E-2"/>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D-E8AE-49AD-BA74-65167339300B}"/>
                </c:ext>
              </c:extLst>
            </c:dLbl>
            <c:dLbl>
              <c:idx val="14"/>
              <c:layout>
                <c:manualLayout>
                  <c:x val="-0.12011111111111114"/>
                  <c:y val="0.13905930470347649"/>
                </c:manualLayout>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E-E8AE-49AD-BA74-65167339300B}"/>
                </c:ext>
              </c:extLst>
            </c:dLbl>
            <c:dLbl>
              <c:idx val="15"/>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F-E8AE-49AD-BA74-65167339300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l"/>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linear"/>
            <c:dispRSqr val="1"/>
            <c:dispEq val="0"/>
            <c:trendlineLbl>
              <c:layout>
                <c:manualLayout>
                  <c:x val="-0.10865573053368328"/>
                  <c:y val="7.6226269262354471E-2"/>
                </c:manualLayout>
              </c:layout>
              <c:numFmt formatCode="General" sourceLinked="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rendlineLbl>
          </c:trendline>
          <c:trendline>
            <c:spPr>
              <a:ln w="19050" cap="rnd">
                <a:solidFill>
                  <a:schemeClr val="accent1"/>
                </a:solidFill>
                <a:prstDash val="sysDot"/>
              </a:ln>
              <a:effectLst/>
            </c:spPr>
            <c:trendlineType val="linear"/>
            <c:dispRSqr val="0"/>
            <c:dispEq val="0"/>
          </c:trendline>
          <c:xVal>
            <c:numRef>
              <c:f>'TdC-CDRU'!$G$3:$G$18</c:f>
              <c:numCache>
                <c:formatCode>General</c:formatCode>
                <c:ptCount val="16"/>
                <c:pt idx="0">
                  <c:v>1</c:v>
                </c:pt>
                <c:pt idx="1">
                  <c:v>1</c:v>
                </c:pt>
                <c:pt idx="2">
                  <c:v>1</c:v>
                </c:pt>
                <c:pt idx="3">
                  <c:v>1</c:v>
                </c:pt>
                <c:pt idx="4">
                  <c:v>1</c:v>
                </c:pt>
                <c:pt idx="5">
                  <c:v>2</c:v>
                </c:pt>
                <c:pt idx="6">
                  <c:v>2</c:v>
                </c:pt>
                <c:pt idx="7">
                  <c:v>2</c:v>
                </c:pt>
                <c:pt idx="8">
                  <c:v>2</c:v>
                </c:pt>
                <c:pt idx="9">
                  <c:v>3</c:v>
                </c:pt>
                <c:pt idx="10">
                  <c:v>4</c:v>
                </c:pt>
                <c:pt idx="11">
                  <c:v>4</c:v>
                </c:pt>
                <c:pt idx="12">
                  <c:v>4</c:v>
                </c:pt>
                <c:pt idx="13">
                  <c:v>3</c:v>
                </c:pt>
                <c:pt idx="14">
                  <c:v>4</c:v>
                </c:pt>
                <c:pt idx="15">
                  <c:v>4</c:v>
                </c:pt>
              </c:numCache>
            </c:numRef>
          </c:xVal>
          <c:yVal>
            <c:numRef>
              <c:f>'TdC-CDRU'!$J$3:$J$18</c:f>
              <c:numCache>
                <c:formatCode>0%</c:formatCode>
                <c:ptCount val="16"/>
                <c:pt idx="0">
                  <c:v>0</c:v>
                </c:pt>
                <c:pt idx="1">
                  <c:v>0.33642355480635022</c:v>
                </c:pt>
                <c:pt idx="4">
                  <c:v>0</c:v>
                </c:pt>
                <c:pt idx="6">
                  <c:v>0.1839469022254461</c:v>
                </c:pt>
                <c:pt idx="7">
                  <c:v>0.33673433788266105</c:v>
                </c:pt>
                <c:pt idx="8">
                  <c:v>0.40983961896492416</c:v>
                </c:pt>
                <c:pt idx="9">
                  <c:v>0</c:v>
                </c:pt>
                <c:pt idx="10">
                  <c:v>9.0358884610855381E-2</c:v>
                </c:pt>
                <c:pt idx="11">
                  <c:v>0.56281101667383782</c:v>
                </c:pt>
                <c:pt idx="12">
                  <c:v>0.13299173816202597</c:v>
                </c:pt>
                <c:pt idx="14">
                  <c:v>9.1124094580742245E-3</c:v>
                </c:pt>
                <c:pt idx="15">
                  <c:v>0</c:v>
                </c:pt>
              </c:numCache>
            </c:numRef>
          </c:yVal>
          <c:smooth val="0"/>
          <c:extLst>
            <c:ext xmlns:c15="http://schemas.microsoft.com/office/drawing/2012/chart" uri="{02D57815-91ED-43cb-92C2-25804820EDAC}">
              <c15:datalabelsRange>
                <c15:f>'TdC-CDRU'!$A$3:$A$22</c15:f>
                <c15:dlblRangeCache>
                  <c:ptCount val="20"/>
                  <c:pt idx="0">
                    <c:v>232</c:v>
                  </c:pt>
                  <c:pt idx="1">
                    <c:v>207</c:v>
                  </c:pt>
                  <c:pt idx="2">
                    <c:v>280</c:v>
                  </c:pt>
                  <c:pt idx="3">
                    <c:v>1635</c:v>
                  </c:pt>
                  <c:pt idx="4">
                    <c:v>260</c:v>
                  </c:pt>
                  <c:pt idx="5">
                    <c:v>267</c:v>
                  </c:pt>
                  <c:pt idx="6">
                    <c:v>187</c:v>
                  </c:pt>
                  <c:pt idx="7">
                    <c:v>939</c:v>
                  </c:pt>
                  <c:pt idx="8">
                    <c:v>1007</c:v>
                  </c:pt>
                  <c:pt idx="9">
                    <c:v>222</c:v>
                  </c:pt>
                  <c:pt idx="10">
                    <c:v>47</c:v>
                  </c:pt>
                  <c:pt idx="11">
                    <c:v>210</c:v>
                  </c:pt>
                  <c:pt idx="12">
                    <c:v>209</c:v>
                  </c:pt>
                  <c:pt idx="13">
                    <c:v>455</c:v>
                  </c:pt>
                  <c:pt idx="14">
                    <c:v>169</c:v>
                  </c:pt>
                  <c:pt idx="15">
                    <c:v>230</c:v>
                  </c:pt>
                </c15:dlblRangeCache>
              </c15:datalabelsRange>
            </c:ext>
            <c:ext xmlns:c16="http://schemas.microsoft.com/office/drawing/2014/chart" uri="{C3380CC4-5D6E-409C-BE32-E72D297353CC}">
              <c16:uniqueId val="{0000001B-E8AE-49AD-BA74-65167339300B}"/>
            </c:ext>
          </c:extLst>
        </c:ser>
        <c:dLbls>
          <c:dLblPos val="l"/>
          <c:showLegendKey val="0"/>
          <c:showVal val="1"/>
          <c:showCatName val="0"/>
          <c:showSerName val="0"/>
          <c:showPercent val="0"/>
          <c:showBubbleSize val="0"/>
        </c:dLbls>
        <c:axId val="479553599"/>
        <c:axId val="1000440240"/>
      </c:scatterChart>
      <c:valAx>
        <c:axId val="479553599"/>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pt-BR" b="1"/>
                  <a:t>Cenário</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1000440240"/>
        <c:crosses val="autoZero"/>
        <c:crossBetween val="midCat"/>
      </c:valAx>
      <c:valAx>
        <c:axId val="1000440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pt-BR"/>
                  <a:t>% de Execução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79553599"/>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511811024" r="0.511811024" t="0.78740157499999996" header="0.31496062000000002" footer="0.3149606200000000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'TdC-CDRU'!$K$1</c:f>
              <c:strCache>
                <c:ptCount val="1"/>
                <c:pt idx="0">
                  <c:v>FAUC 2020</c:v>
                </c:pt>
              </c:strCache>
            </c:strRef>
          </c:tx>
          <c:spPr>
            <a:solidFill>
              <a:schemeClr val="accent1"/>
            </a:solidFill>
            <a:ln>
              <a:noFill/>
            </a:ln>
            <a:effectLst/>
          </c:spPr>
          <c:invertIfNegative val="0"/>
          <c:cat>
            <c:strRef>
              <c:f>'TdC-CDRU'!$C$3:$C$18</c:f>
              <c:strCache>
                <c:ptCount val="16"/>
                <c:pt idx="0">
                  <c:v>RESEX Cazumbá-Iracema</c:v>
                </c:pt>
                <c:pt idx="1">
                  <c:v>REBIO do Gurupi</c:v>
                </c:pt>
                <c:pt idx="2">
                  <c:v>RESEX Rio Iriri</c:v>
                </c:pt>
                <c:pt idx="3">
                  <c:v>RESEX Rio Xingu</c:v>
                </c:pt>
                <c:pt idx="4">
                  <c:v>RESEX Verde para Sempre</c:v>
                </c:pt>
                <c:pt idx="5">
                  <c:v>PARNA do Jamanxim</c:v>
                </c:pt>
                <c:pt idx="6">
                  <c:v>PARNA Montanhas do Tumucumaque</c:v>
                </c:pt>
                <c:pt idx="7">
                  <c:v>PE Chandless</c:v>
                </c:pt>
                <c:pt idx="8">
                  <c:v>PE Rio Negro Setor Norte</c:v>
                </c:pt>
                <c:pt idx="9">
                  <c:v>RESEX Chico Mendes</c:v>
                </c:pt>
                <c:pt idx="10">
                  <c:v>ESEC da Terra do Meio</c:v>
                </c:pt>
                <c:pt idx="11">
                  <c:v>REBIO do Rio Trombetas</c:v>
                </c:pt>
                <c:pt idx="12">
                  <c:v>REBIO Lago Piratuba</c:v>
                </c:pt>
                <c:pt idx="13">
                  <c:v>PE Igarapés do Juruena</c:v>
                </c:pt>
                <c:pt idx="14">
                  <c:v>PARNA do Cabo Orange</c:v>
                </c:pt>
                <c:pt idx="15">
                  <c:v>RESEX Baixo Juruá</c:v>
                </c:pt>
              </c:strCache>
            </c:strRef>
          </c:cat>
          <c:val>
            <c:numRef>
              <c:f>'TdC-CDRU'!$E$3:$E$18</c:f>
              <c:numCache>
                <c:formatCode>General</c:formatCode>
                <c:ptCount val="16"/>
                <c:pt idx="0">
                  <c:v>0</c:v>
                </c:pt>
                <c:pt idx="1">
                  <c:v>0</c:v>
                </c:pt>
                <c:pt idx="2">
                  <c:v>0</c:v>
                </c:pt>
                <c:pt idx="3">
                  <c:v>0</c:v>
                </c:pt>
                <c:pt idx="4">
                  <c:v>0</c:v>
                </c:pt>
                <c:pt idx="5">
                  <c:v>30</c:v>
                </c:pt>
                <c:pt idx="6">
                  <c:v>30</c:v>
                </c:pt>
                <c:pt idx="7">
                  <c:v>30</c:v>
                </c:pt>
                <c:pt idx="8">
                  <c:v>30</c:v>
                </c:pt>
                <c:pt idx="9">
                  <c:v>60</c:v>
                </c:pt>
                <c:pt idx="10">
                  <c:v>90</c:v>
                </c:pt>
                <c:pt idx="11">
                  <c:v>90</c:v>
                </c:pt>
                <c:pt idx="12">
                  <c:v>90</c:v>
                </c:pt>
                <c:pt idx="13">
                  <c:v>80</c:v>
                </c:pt>
                <c:pt idx="14">
                  <c:v>90</c:v>
                </c:pt>
                <c:pt idx="15">
                  <c:v>90</c:v>
                </c:pt>
              </c:numCache>
            </c:numRef>
          </c:val>
          <c:extLst>
            <c:ext xmlns:c16="http://schemas.microsoft.com/office/drawing/2014/chart" uri="{C3380CC4-5D6E-409C-BE32-E72D297353CC}">
              <c16:uniqueId val="{00000000-835D-422C-9D34-B7459F52B18D}"/>
            </c:ext>
          </c:extLst>
        </c:ser>
        <c:ser>
          <c:idx val="2"/>
          <c:order val="2"/>
          <c:tx>
            <c:strRef>
              <c:f>'TdC-CDRU'!$F$2</c:f>
              <c:strCache>
                <c:ptCount val="1"/>
                <c:pt idx="0">
                  <c:v>Planejado 2020</c:v>
                </c:pt>
              </c:strCache>
            </c:strRef>
          </c:tx>
          <c:spPr>
            <a:solidFill>
              <a:schemeClr val="accent3"/>
            </a:solidFill>
            <a:ln>
              <a:noFill/>
            </a:ln>
            <a:effectLst/>
          </c:spPr>
          <c:invertIfNegative val="0"/>
          <c:cat>
            <c:strRef>
              <c:f>'TdC-CDRU'!$C$3:$C$18</c:f>
              <c:strCache>
                <c:ptCount val="16"/>
                <c:pt idx="0">
                  <c:v>RESEX Cazumbá-Iracema</c:v>
                </c:pt>
                <c:pt idx="1">
                  <c:v>REBIO do Gurupi</c:v>
                </c:pt>
                <c:pt idx="2">
                  <c:v>RESEX Rio Iriri</c:v>
                </c:pt>
                <c:pt idx="3">
                  <c:v>RESEX Rio Xingu</c:v>
                </c:pt>
                <c:pt idx="4">
                  <c:v>RESEX Verde para Sempre</c:v>
                </c:pt>
                <c:pt idx="5">
                  <c:v>PARNA do Jamanxim</c:v>
                </c:pt>
                <c:pt idx="6">
                  <c:v>PARNA Montanhas do Tumucumaque</c:v>
                </c:pt>
                <c:pt idx="7">
                  <c:v>PE Chandless</c:v>
                </c:pt>
                <c:pt idx="8">
                  <c:v>PE Rio Negro Setor Norte</c:v>
                </c:pt>
                <c:pt idx="9">
                  <c:v>RESEX Chico Mendes</c:v>
                </c:pt>
                <c:pt idx="10">
                  <c:v>ESEC da Terra do Meio</c:v>
                </c:pt>
                <c:pt idx="11">
                  <c:v>REBIO do Rio Trombetas</c:v>
                </c:pt>
                <c:pt idx="12">
                  <c:v>REBIO Lago Piratuba</c:v>
                </c:pt>
                <c:pt idx="13">
                  <c:v>PE Igarapés do Juruena</c:v>
                </c:pt>
                <c:pt idx="14">
                  <c:v>PARNA do Cabo Orange</c:v>
                </c:pt>
                <c:pt idx="15">
                  <c:v>RESEX Baixo Juruá</c:v>
                </c:pt>
              </c:strCache>
            </c:strRef>
          </c:cat>
          <c:val>
            <c:numRef>
              <c:f>'TdC-CDRU'!$F$3:$F$18</c:f>
              <c:numCache>
                <c:formatCode>General</c:formatCode>
                <c:ptCount val="16"/>
                <c:pt idx="0">
                  <c:v>0</c:v>
                </c:pt>
                <c:pt idx="1">
                  <c:v>30</c:v>
                </c:pt>
                <c:pt idx="2">
                  <c:v>30</c:v>
                </c:pt>
                <c:pt idx="3">
                  <c:v>30</c:v>
                </c:pt>
                <c:pt idx="4">
                  <c:v>30</c:v>
                </c:pt>
                <c:pt idx="5">
                  <c:v>30</c:v>
                </c:pt>
                <c:pt idx="6">
                  <c:v>80</c:v>
                </c:pt>
                <c:pt idx="7">
                  <c:v>80</c:v>
                </c:pt>
                <c:pt idx="8">
                  <c:v>80</c:v>
                </c:pt>
                <c:pt idx="9">
                  <c:v>90</c:v>
                </c:pt>
                <c:pt idx="10">
                  <c:v>90</c:v>
                </c:pt>
                <c:pt idx="11">
                  <c:v>90</c:v>
                </c:pt>
                <c:pt idx="12">
                  <c:v>90</c:v>
                </c:pt>
                <c:pt idx="13">
                  <c:v>100</c:v>
                </c:pt>
                <c:pt idx="14">
                  <c:v>100</c:v>
                </c:pt>
                <c:pt idx="15">
                  <c:v>100</c:v>
                </c:pt>
              </c:numCache>
            </c:numRef>
          </c:val>
          <c:extLst>
            <c:ext xmlns:c16="http://schemas.microsoft.com/office/drawing/2014/chart" uri="{C3380CC4-5D6E-409C-BE32-E72D297353CC}">
              <c16:uniqueId val="{00000001-835D-422C-9D34-B7459F52B18D}"/>
            </c:ext>
          </c:extLst>
        </c:ser>
        <c:dLbls>
          <c:showLegendKey val="0"/>
          <c:showVal val="0"/>
          <c:showCatName val="0"/>
          <c:showSerName val="0"/>
          <c:showPercent val="0"/>
          <c:showBubbleSize val="0"/>
        </c:dLbls>
        <c:gapWidth val="217"/>
        <c:overlap val="-27"/>
        <c:axId val="1002244480"/>
        <c:axId val="2089539712"/>
      </c:barChart>
      <c:lineChart>
        <c:grouping val="standard"/>
        <c:varyColors val="0"/>
        <c:ser>
          <c:idx val="1"/>
          <c:order val="1"/>
          <c:tx>
            <c:strRef>
              <c:f>'TdC-CDRU'!$K$2</c:f>
              <c:strCache>
                <c:ptCount val="1"/>
                <c:pt idx="0">
                  <c:v>Meta</c:v>
                </c:pt>
              </c:strCache>
            </c:strRef>
          </c:tx>
          <c:spPr>
            <a:ln w="28575" cap="rnd">
              <a:solidFill>
                <a:schemeClr val="accent2"/>
              </a:solidFill>
              <a:round/>
            </a:ln>
            <a:effectLst/>
          </c:spPr>
          <c:marker>
            <c:symbol val="none"/>
          </c:marker>
          <c:cat>
            <c:strRef>
              <c:f>'TdC-CDRU'!$C$3:$C$6</c:f>
              <c:strCache>
                <c:ptCount val="4"/>
                <c:pt idx="0">
                  <c:v>RESEX Cazumbá-Iracema</c:v>
                </c:pt>
                <c:pt idx="1">
                  <c:v>REBIO do Gurupi</c:v>
                </c:pt>
                <c:pt idx="2">
                  <c:v>RESEX Rio Iriri</c:v>
                </c:pt>
                <c:pt idx="3">
                  <c:v>RESEX Rio Xingu</c:v>
                </c:pt>
              </c:strCache>
            </c:strRef>
          </c:cat>
          <c:val>
            <c:numRef>
              <c:f>'TdC-CDRU'!$K$3:$K$18</c:f>
              <c:numCache>
                <c:formatCode>General</c:formatCode>
                <c:ptCount val="16"/>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numCache>
            </c:numRef>
          </c:val>
          <c:smooth val="0"/>
          <c:extLst>
            <c:ext xmlns:c16="http://schemas.microsoft.com/office/drawing/2014/chart" uri="{C3380CC4-5D6E-409C-BE32-E72D297353CC}">
              <c16:uniqueId val="{00000002-835D-422C-9D34-B7459F52B18D}"/>
            </c:ext>
          </c:extLst>
        </c:ser>
        <c:dLbls>
          <c:showLegendKey val="0"/>
          <c:showVal val="0"/>
          <c:showCatName val="0"/>
          <c:showSerName val="0"/>
          <c:showPercent val="0"/>
          <c:showBubbleSize val="0"/>
        </c:dLbls>
        <c:marker val="1"/>
        <c:smooth val="0"/>
        <c:axId val="1002244480"/>
        <c:axId val="2089539712"/>
      </c:lineChart>
      <c:catAx>
        <c:axId val="1002244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9539712"/>
        <c:crosses val="autoZero"/>
        <c:auto val="1"/>
        <c:lblAlgn val="ctr"/>
        <c:lblOffset val="100"/>
        <c:noMultiLvlLbl val="0"/>
      </c:catAx>
      <c:valAx>
        <c:axId val="2089539712"/>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2244480"/>
        <c:crosses val="autoZero"/>
        <c:crossBetween val="between"/>
        <c:majorUnit val="20"/>
        <c:minorUnit val="10"/>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511811024" r="0.511811024" t="0.78740157499999996" header="0.31496062000000002" footer="0.3149606200000000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Sinalização!$A$3:$A$28</c:f>
              <c:strCache>
                <c:ptCount val="18"/>
                <c:pt idx="0">
                  <c:v>47</c:v>
                </c:pt>
                <c:pt idx="1">
                  <c:v>68</c:v>
                </c:pt>
                <c:pt idx="2">
                  <c:v>151</c:v>
                </c:pt>
                <c:pt idx="3">
                  <c:v>169</c:v>
                </c:pt>
                <c:pt idx="4">
                  <c:v>267</c:v>
                </c:pt>
                <c:pt idx="5">
                  <c:v>173</c:v>
                </c:pt>
                <c:pt idx="6">
                  <c:v>187</c:v>
                </c:pt>
                <c:pt idx="7">
                  <c:v>179</c:v>
                </c:pt>
                <c:pt idx="8">
                  <c:v>1901</c:v>
                </c:pt>
                <c:pt idx="9">
                  <c:v>207</c:v>
                </c:pt>
                <c:pt idx="10">
                  <c:v>210</c:v>
                </c:pt>
                <c:pt idx="11">
                  <c:v>213</c:v>
                </c:pt>
                <c:pt idx="12">
                  <c:v>209</c:v>
                </c:pt>
                <c:pt idx="13">
                  <c:v>222</c:v>
                </c:pt>
                <c:pt idx="14">
                  <c:v>242</c:v>
                </c:pt>
                <c:pt idx="15">
                  <c:v>280</c:v>
                </c:pt>
                <c:pt idx="16">
                  <c:v>258</c:v>
                </c:pt>
                <c:pt idx="17">
                  <c:v>260</c:v>
                </c:pt>
              </c:strCache>
            </c:strRef>
          </c:tx>
          <c:spPr>
            <a:ln w="25400" cap="rnd">
              <a:noFill/>
              <a:round/>
            </a:ln>
            <a:effectLst/>
          </c:spPr>
          <c:marker>
            <c:symbol val="circle"/>
            <c:size val="5"/>
            <c:spPr>
              <a:solidFill>
                <a:schemeClr val="accent1"/>
              </a:solidFill>
              <a:ln w="9525">
                <a:solidFill>
                  <a:schemeClr val="accent1"/>
                </a:solidFill>
              </a:ln>
              <a:effectLst/>
            </c:spPr>
          </c:marker>
          <c:dLbls>
            <c:dLbl>
              <c:idx val="0"/>
              <c:tx>
                <c:rich>
                  <a:bodyPr/>
                  <a:lstStyle/>
                  <a:p>
                    <a:fld id="{90C5E836-FDA9-46DE-8A0D-15B13F445B51}" type="CELLRANGE">
                      <a:rPr lang="en-US"/>
                      <a:pPr/>
                      <a:t>[]</a:t>
                    </a:fld>
                    <a:r>
                      <a:rPr lang="en-US" baseline="0"/>
                      <a:t>; </a:t>
                    </a:r>
                    <a:fld id="{92EA4B6D-D10D-42EE-8548-58383B4F1B38}"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13E9-465B-A106-FD98331514CA}"/>
                </c:ext>
              </c:extLst>
            </c:dLbl>
            <c:dLbl>
              <c:idx val="1"/>
              <c:tx>
                <c:rich>
                  <a:bodyPr/>
                  <a:lstStyle/>
                  <a:p>
                    <a:fld id="{F296F9E8-6D36-417C-80C0-A92E46106398}" type="CELLRANGE">
                      <a:rPr lang="en-US"/>
                      <a:pPr/>
                      <a:t>[]</a:t>
                    </a:fld>
                    <a:r>
                      <a:rPr lang="en-US" baseline="0"/>
                      <a:t>; </a:t>
                    </a:r>
                    <a:fld id="{442D4112-7A6F-42EB-AA4C-0AD9D912A90D}"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13E9-465B-A106-FD98331514CA}"/>
                </c:ext>
              </c:extLst>
            </c:dLbl>
            <c:dLbl>
              <c:idx val="2"/>
              <c:tx>
                <c:rich>
                  <a:bodyPr/>
                  <a:lstStyle/>
                  <a:p>
                    <a:fld id="{32D7321C-FA43-425A-B165-0579AFEC7037}" type="CELLRANGE">
                      <a:rPr lang="en-US"/>
                      <a:pPr/>
                      <a:t>[]</a:t>
                    </a:fld>
                    <a:r>
                      <a:rPr lang="en-US" baseline="0"/>
                      <a:t>; </a:t>
                    </a:r>
                    <a:fld id="{18A0767D-DF2F-4904-8D8E-E3E4515F412B}"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13E9-465B-A106-FD98331514CA}"/>
                </c:ext>
              </c:extLst>
            </c:dLbl>
            <c:dLbl>
              <c:idx val="3"/>
              <c:tx>
                <c:rich>
                  <a:bodyPr/>
                  <a:lstStyle/>
                  <a:p>
                    <a:fld id="{313E6E18-47C0-4315-9299-6E157B2DE9DF}" type="CELLRANGE">
                      <a:rPr lang="en-US"/>
                      <a:pPr/>
                      <a:t>[]</a:t>
                    </a:fld>
                    <a:r>
                      <a:rPr lang="en-US" baseline="0"/>
                      <a:t>; </a:t>
                    </a:r>
                    <a:fld id="{DC1ECE84-A5D5-4973-BA91-45391E91B727}"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13E9-465B-A106-FD98331514CA}"/>
                </c:ext>
              </c:extLst>
            </c:dLbl>
            <c:dLbl>
              <c:idx val="4"/>
              <c:tx>
                <c:rich>
                  <a:bodyPr/>
                  <a:lstStyle/>
                  <a:p>
                    <a:fld id="{67DCCED0-634E-48C7-B427-DB66031664B4}" type="CELLRANGE">
                      <a:rPr lang="en-US"/>
                      <a:pPr/>
                      <a:t>[]</a:t>
                    </a:fld>
                    <a:r>
                      <a:rPr lang="en-US" baseline="0"/>
                      <a:t>; </a:t>
                    </a:r>
                    <a:fld id="{33FA5CAC-42B9-4AFE-88D1-E77379909E20}"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13E9-465B-A106-FD98331514CA}"/>
                </c:ext>
              </c:extLst>
            </c:dLbl>
            <c:dLbl>
              <c:idx val="5"/>
              <c:tx>
                <c:rich>
                  <a:bodyPr/>
                  <a:lstStyle/>
                  <a:p>
                    <a:fld id="{3C33C8B7-5E8E-45AE-8841-879C1A9948F0}" type="CELLRANGE">
                      <a:rPr lang="en-US"/>
                      <a:pPr/>
                      <a:t>[]</a:t>
                    </a:fld>
                    <a:r>
                      <a:rPr lang="en-US" baseline="0"/>
                      <a:t>; </a:t>
                    </a:r>
                    <a:fld id="{F24A6A2D-3F59-40DD-91B7-75158BA045EE}"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13E9-465B-A106-FD98331514CA}"/>
                </c:ext>
              </c:extLst>
            </c:dLbl>
            <c:dLbl>
              <c:idx val="6"/>
              <c:tx>
                <c:rich>
                  <a:bodyPr/>
                  <a:lstStyle/>
                  <a:p>
                    <a:fld id="{50FBC466-99B2-4C56-B472-E20E11B76D85}" type="YVALUE">
                      <a:rPr lang="en-US"/>
                      <a:pPr/>
                      <a:t>[]</a:t>
                    </a:fld>
                    <a:endParaRPr/>
                  </a:p>
                </c:rich>
              </c:tx>
              <c:dLblPos val="l"/>
              <c:showLegendKey val="0"/>
              <c:showVal val="1"/>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6-13E9-465B-A106-FD98331514CA}"/>
                </c:ext>
              </c:extLst>
            </c:dLbl>
            <c:dLbl>
              <c:idx val="7"/>
              <c:tx>
                <c:rich>
                  <a:bodyPr/>
                  <a:lstStyle/>
                  <a:p>
                    <a:fld id="{CB5B2026-407F-4DD6-B3C9-384E9E76CB0F}" type="CELLRANGE">
                      <a:rPr lang="en-US"/>
                      <a:pPr/>
                      <a:t>[]</a:t>
                    </a:fld>
                    <a:r>
                      <a:rPr lang="en-US" baseline="0"/>
                      <a:t>; </a:t>
                    </a:r>
                    <a:fld id="{53EC050D-D7C1-4BB2-9766-8028D009A113}"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13E9-465B-A106-FD98331514CA}"/>
                </c:ext>
              </c:extLst>
            </c:dLbl>
            <c:dLbl>
              <c:idx val="8"/>
              <c:tx>
                <c:rich>
                  <a:bodyPr/>
                  <a:lstStyle/>
                  <a:p>
                    <a:fld id="{FCCB219F-F47D-47C8-8B0D-8E863EADA00C}" type="CELLRANGE">
                      <a:rPr lang="en-US"/>
                      <a:pPr/>
                      <a:t>[]</a:t>
                    </a:fld>
                    <a:r>
                      <a:rPr lang="en-US" baseline="0"/>
                      <a:t>; </a:t>
                    </a:r>
                    <a:fld id="{1B924332-BF75-4DCE-BB49-22335D420538}"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13E9-465B-A106-FD98331514CA}"/>
                </c:ext>
              </c:extLst>
            </c:dLbl>
            <c:dLbl>
              <c:idx val="9"/>
              <c:tx>
                <c:rich>
                  <a:bodyPr/>
                  <a:lstStyle/>
                  <a:p>
                    <a:fld id="{A061D03F-0BF9-4976-AB46-9F174EFE8941}" type="CELLRANGE">
                      <a:rPr lang="en-US"/>
                      <a:pPr/>
                      <a:t>[]</a:t>
                    </a:fld>
                    <a:r>
                      <a:rPr lang="en-US" baseline="0"/>
                      <a:t>; </a:t>
                    </a:r>
                    <a:fld id="{BB7460D0-255C-41A2-809C-EC7BC175AE13}"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13E9-465B-A106-FD98331514CA}"/>
                </c:ext>
              </c:extLst>
            </c:dLbl>
            <c:dLbl>
              <c:idx val="10"/>
              <c:tx>
                <c:rich>
                  <a:bodyPr/>
                  <a:lstStyle/>
                  <a:p>
                    <a:fld id="{6D43A124-A474-4159-A51A-C021D9646978}" type="CELLRANGE">
                      <a:rPr lang="en-US"/>
                      <a:pPr/>
                      <a:t>[]</a:t>
                    </a:fld>
                    <a:r>
                      <a:rPr lang="en-US" baseline="0"/>
                      <a:t>; </a:t>
                    </a:r>
                    <a:fld id="{E7849831-1D44-4DA8-B100-8EAA591BB841}"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13E9-465B-A106-FD98331514CA}"/>
                </c:ext>
              </c:extLst>
            </c:dLbl>
            <c:dLbl>
              <c:idx val="11"/>
              <c:tx>
                <c:rich>
                  <a:bodyPr/>
                  <a:lstStyle/>
                  <a:p>
                    <a:fld id="{54CD8B95-F85C-48BE-950E-8137ECCCC23F}" type="CELLRANGE">
                      <a:rPr lang="en-US"/>
                      <a:pPr/>
                      <a:t>[]</a:t>
                    </a:fld>
                    <a:r>
                      <a:rPr lang="en-US" baseline="0"/>
                      <a:t>; </a:t>
                    </a:r>
                    <a:fld id="{2B495AF6-F8C9-4709-ADCA-22F1EDDD0DAB}"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13E9-465B-A106-FD98331514CA}"/>
                </c:ext>
              </c:extLst>
            </c:dLbl>
            <c:dLbl>
              <c:idx val="12"/>
              <c:tx>
                <c:rich>
                  <a:bodyPr/>
                  <a:lstStyle/>
                  <a:p>
                    <a:fld id="{589E0E30-9E79-4519-A259-EC8E9D006B60}" type="CELLRANGE">
                      <a:rPr lang="en-US"/>
                      <a:pPr/>
                      <a:t>[]</a:t>
                    </a:fld>
                    <a:r>
                      <a:rPr lang="en-US" baseline="0"/>
                      <a:t>; </a:t>
                    </a:r>
                    <a:fld id="{39FBE046-D815-4B20-BF5A-D0DD9DB78A34}"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C-13E9-465B-A106-FD98331514CA}"/>
                </c:ext>
              </c:extLst>
            </c:dLbl>
            <c:dLbl>
              <c:idx val="13"/>
              <c:tx>
                <c:rich>
                  <a:bodyPr/>
                  <a:lstStyle/>
                  <a:p>
                    <a:fld id="{D65A2E35-16FF-44D6-B238-2AB122552250}" type="CELLRANGE">
                      <a:rPr lang="en-US"/>
                      <a:pPr/>
                      <a:t>[]</a:t>
                    </a:fld>
                    <a:r>
                      <a:rPr lang="en-US" baseline="0"/>
                      <a:t>; </a:t>
                    </a:r>
                    <a:fld id="{F0B946FF-BEF3-4560-B28B-EFCDF290932F}"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D-13E9-465B-A106-FD98331514CA}"/>
                </c:ext>
              </c:extLst>
            </c:dLbl>
            <c:dLbl>
              <c:idx val="14"/>
              <c:tx>
                <c:rich>
                  <a:bodyPr/>
                  <a:lstStyle/>
                  <a:p>
                    <a:fld id="{BA521B88-51E4-4701-9149-65A9157E8ADC}" type="CELLRANGE">
                      <a:rPr lang="en-US"/>
                      <a:pPr/>
                      <a:t>[]</a:t>
                    </a:fld>
                    <a:r>
                      <a:rPr lang="en-US" baseline="0"/>
                      <a:t>; </a:t>
                    </a:r>
                    <a:fld id="{922C20E4-E6C7-45A3-AFFC-1535CDA175CF}"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E-13E9-465B-A106-FD98331514CA}"/>
                </c:ext>
              </c:extLst>
            </c:dLbl>
            <c:dLbl>
              <c:idx val="15"/>
              <c:tx>
                <c:rich>
                  <a:bodyPr/>
                  <a:lstStyle/>
                  <a:p>
                    <a:fld id="{0E0C9A21-6190-4962-AE00-D4DE2B9D381D}" type="CELLRANGE">
                      <a:rPr lang="en-US"/>
                      <a:pPr/>
                      <a:t>[]</a:t>
                    </a:fld>
                    <a:r>
                      <a:rPr lang="en-US" baseline="0"/>
                      <a:t>; </a:t>
                    </a:r>
                    <a:fld id="{8AC2BD7F-473D-40F5-B7D4-677BFFD148F2}"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F-13E9-465B-A106-FD98331514CA}"/>
                </c:ext>
              </c:extLst>
            </c:dLbl>
            <c:dLbl>
              <c:idx val="16"/>
              <c:tx>
                <c:rich>
                  <a:bodyPr/>
                  <a:lstStyle/>
                  <a:p>
                    <a:fld id="{2E2EA739-8484-4B89-ADD2-082A9E1E7118}" type="CELLRANGE">
                      <a:rPr lang="en-US"/>
                      <a:pPr/>
                      <a:t>[]</a:t>
                    </a:fld>
                    <a:r>
                      <a:rPr lang="en-US" baseline="0"/>
                      <a:t>; </a:t>
                    </a:r>
                    <a:fld id="{71EB5F7F-C7FC-49B4-8AF0-7E114FCA6665}" type="YVALUE">
                      <a:rPr lang="en-US" baseline="0"/>
                      <a:pPr/>
                      <a:t>[]</a:t>
                    </a:fld>
                    <a:endParaRPr lang="en-US" baseline="0"/>
                  </a:p>
                </c:rich>
              </c:tx>
              <c:dLblPos val="l"/>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0-13E9-465B-A106-FD98331514CA}"/>
                </c:ext>
              </c:extLst>
            </c:dLbl>
            <c:dLbl>
              <c:idx val="17"/>
              <c:tx>
                <c:rich>
                  <a:bodyPr/>
                  <a:lstStyle/>
                  <a:p>
                    <a:fld id="{D490D39A-8D97-45A9-B9E0-C02C68E94F62}" type="YVALUE">
                      <a:rPr lang="en-US"/>
                      <a:pPr/>
                      <a:t>[]</a:t>
                    </a:fld>
                    <a:endParaRPr/>
                  </a:p>
                </c:rich>
              </c:tx>
              <c:dLblPos val="l"/>
              <c:showLegendKey val="0"/>
              <c:showVal val="1"/>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1-13E9-465B-A106-FD98331514C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l"/>
            <c:showLegendKey val="0"/>
            <c:showVal val="1"/>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linear"/>
            <c:dispRSqr val="1"/>
            <c:dispEq val="0"/>
            <c:trendlineLbl>
              <c:layout>
                <c:manualLayout>
                  <c:x val="-0.10865573053368328"/>
                  <c:y val="7.6226269262354471E-2"/>
                </c:manualLayout>
              </c:layout>
              <c:numFmt formatCode="General" sourceLinked="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rendlineLbl>
          </c:trendline>
          <c:trendline>
            <c:spPr>
              <a:ln w="19050" cap="rnd">
                <a:solidFill>
                  <a:schemeClr val="accent1"/>
                </a:solidFill>
                <a:prstDash val="sysDot"/>
              </a:ln>
              <a:effectLst/>
            </c:spPr>
            <c:trendlineType val="linear"/>
            <c:dispRSqr val="0"/>
            <c:dispEq val="0"/>
          </c:trendline>
          <c:xVal>
            <c:numRef>
              <c:f>Sinalização!$L$3:$L$28</c:f>
              <c:numCache>
                <c:formatCode>General</c:formatCode>
                <c:ptCount val="1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numCache>
            </c:numRef>
          </c:xVal>
          <c:yVal>
            <c:numRef>
              <c:f>Sinalização!$G$3:$G$28</c:f>
              <c:numCache>
                <c:formatCode>General</c:formatCode>
                <c:ptCount val="18"/>
                <c:pt idx="0">
                  <c:v>4</c:v>
                </c:pt>
                <c:pt idx="1">
                  <c:v>3</c:v>
                </c:pt>
                <c:pt idx="2">
                  <c:v>3</c:v>
                </c:pt>
                <c:pt idx="3">
                  <c:v>3</c:v>
                </c:pt>
                <c:pt idx="4">
                  <c:v>1</c:v>
                </c:pt>
                <c:pt idx="5">
                  <c:v>4</c:v>
                </c:pt>
                <c:pt idx="6">
                  <c:v>4</c:v>
                </c:pt>
                <c:pt idx="7">
                  <c:v>4</c:v>
                </c:pt>
                <c:pt idx="8">
                  <c:v>2</c:v>
                </c:pt>
                <c:pt idx="9">
                  <c:v>3</c:v>
                </c:pt>
                <c:pt idx="10">
                  <c:v>3</c:v>
                </c:pt>
                <c:pt idx="11">
                  <c:v>4</c:v>
                </c:pt>
                <c:pt idx="12">
                  <c:v>3</c:v>
                </c:pt>
                <c:pt idx="13">
                  <c:v>2</c:v>
                </c:pt>
                <c:pt idx="14">
                  <c:v>3</c:v>
                </c:pt>
                <c:pt idx="15">
                  <c:v>3</c:v>
                </c:pt>
                <c:pt idx="16">
                  <c:v>3</c:v>
                </c:pt>
                <c:pt idx="17">
                  <c:v>3</c:v>
                </c:pt>
              </c:numCache>
            </c:numRef>
          </c:yVal>
          <c:smooth val="0"/>
          <c:extLst>
            <c:ext xmlns:c15="http://schemas.microsoft.com/office/drawing/2012/chart" uri="{02D57815-91ED-43cb-92C2-25804820EDAC}">
              <c15:datalabelsRange>
                <c15:f>Sinalização!$A$3:$A$27</c15:f>
                <c15:dlblRangeCache>
                  <c:ptCount val="17"/>
                  <c:pt idx="0">
                    <c:v>47</c:v>
                  </c:pt>
                  <c:pt idx="1">
                    <c:v>68</c:v>
                  </c:pt>
                  <c:pt idx="2">
                    <c:v>151</c:v>
                  </c:pt>
                  <c:pt idx="3">
                    <c:v>169</c:v>
                  </c:pt>
                  <c:pt idx="4">
                    <c:v>267</c:v>
                  </c:pt>
                  <c:pt idx="5">
                    <c:v>173</c:v>
                  </c:pt>
                  <c:pt idx="6">
                    <c:v>187</c:v>
                  </c:pt>
                  <c:pt idx="7">
                    <c:v>179</c:v>
                  </c:pt>
                  <c:pt idx="8">
                    <c:v>1901</c:v>
                  </c:pt>
                  <c:pt idx="9">
                    <c:v>207</c:v>
                  </c:pt>
                  <c:pt idx="10">
                    <c:v>210</c:v>
                  </c:pt>
                  <c:pt idx="11">
                    <c:v>213</c:v>
                  </c:pt>
                  <c:pt idx="12">
                    <c:v>209</c:v>
                  </c:pt>
                  <c:pt idx="13">
                    <c:v>222</c:v>
                  </c:pt>
                  <c:pt idx="14">
                    <c:v>242</c:v>
                  </c:pt>
                  <c:pt idx="15">
                    <c:v>280</c:v>
                  </c:pt>
                  <c:pt idx="16">
                    <c:v>258</c:v>
                  </c:pt>
                </c15:dlblRangeCache>
              </c15:datalabelsRange>
            </c:ext>
            <c:ext xmlns:c16="http://schemas.microsoft.com/office/drawing/2014/chart" uri="{C3380CC4-5D6E-409C-BE32-E72D297353CC}">
              <c16:uniqueId val="{0000001B-13E9-465B-A106-FD98331514CA}"/>
            </c:ext>
          </c:extLst>
        </c:ser>
        <c:dLbls>
          <c:dLblPos val="l"/>
          <c:showLegendKey val="0"/>
          <c:showVal val="1"/>
          <c:showCatName val="0"/>
          <c:showSerName val="0"/>
          <c:showPercent val="0"/>
          <c:showBubbleSize val="0"/>
        </c:dLbls>
        <c:axId val="479553599"/>
        <c:axId val="1000440240"/>
      </c:scatterChart>
      <c:valAx>
        <c:axId val="479553599"/>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pt-BR" b="1"/>
                  <a:t>Cenário</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1000440240"/>
        <c:crosses val="autoZero"/>
        <c:crossBetween val="midCat"/>
      </c:valAx>
      <c:valAx>
        <c:axId val="1000440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pt-BR"/>
                  <a:t>% de Execução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79553599"/>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511811024" r="0.511811024" t="0.78740157499999996" header="0.31496062000000002" footer="0.3149606200000000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20.xml"/><Relationship Id="rId1" Type="http://schemas.openxmlformats.org/officeDocument/2006/relationships/chart" Target="../charts/chart19.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22.xml"/><Relationship Id="rId1" Type="http://schemas.openxmlformats.org/officeDocument/2006/relationships/chart" Target="../charts/chart21.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24.xml"/><Relationship Id="rId1"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6.xml"/><Relationship Id="rId1" Type="http://schemas.openxmlformats.org/officeDocument/2006/relationships/chart" Target="../charts/chart25.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4.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5.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4.xml"/><Relationship Id="rId1" Type="http://schemas.openxmlformats.org/officeDocument/2006/relationships/chart" Target="../charts/chart13.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chart" Target="../charts/chart15.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8.xml"/><Relationship Id="rId1" Type="http://schemas.openxmlformats.org/officeDocument/2006/relationships/chart" Target="../charts/chart17.xml"/></Relationships>
</file>

<file path=xl/drawings/drawing1.xml><?xml version="1.0" encoding="utf-8"?>
<xdr:wsDr xmlns:xdr="http://schemas.openxmlformats.org/drawingml/2006/spreadsheetDrawing" xmlns:a="http://schemas.openxmlformats.org/drawingml/2006/main">
  <xdr:twoCellAnchor>
    <xdr:from>
      <xdr:col>11</xdr:col>
      <xdr:colOff>371475</xdr:colOff>
      <xdr:row>1</xdr:row>
      <xdr:rowOff>109537</xdr:rowOff>
    </xdr:from>
    <xdr:to>
      <xdr:col>19</xdr:col>
      <xdr:colOff>66675</xdr:colOff>
      <xdr:row>14</xdr:row>
      <xdr:rowOff>4762</xdr:rowOff>
    </xdr:to>
    <xdr:graphicFrame macro="">
      <xdr:nvGraphicFramePr>
        <xdr:cNvPr id="2" name="Gráfico 1">
          <a:extLst>
            <a:ext uri="{FF2B5EF4-FFF2-40B4-BE49-F238E27FC236}">
              <a16:creationId xmlns:a16="http://schemas.microsoft.com/office/drawing/2014/main" id="{7A67C6C0-6E7F-4E24-9619-6BA94A1868C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323850</xdr:colOff>
      <xdr:row>14</xdr:row>
      <xdr:rowOff>42862</xdr:rowOff>
    </xdr:from>
    <xdr:to>
      <xdr:col>19</xdr:col>
      <xdr:colOff>19050</xdr:colOff>
      <xdr:row>31</xdr:row>
      <xdr:rowOff>66675</xdr:rowOff>
    </xdr:to>
    <xdr:graphicFrame macro="">
      <xdr:nvGraphicFramePr>
        <xdr:cNvPr id="3" name="Gráfico 2">
          <a:extLst>
            <a:ext uri="{FF2B5EF4-FFF2-40B4-BE49-F238E27FC236}">
              <a16:creationId xmlns:a16="http://schemas.microsoft.com/office/drawing/2014/main" id="{D9E29A98-11AF-42D9-841B-0DE507F1EFC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371475</xdr:colOff>
      <xdr:row>1</xdr:row>
      <xdr:rowOff>109537</xdr:rowOff>
    </xdr:from>
    <xdr:to>
      <xdr:col>19</xdr:col>
      <xdr:colOff>66675</xdr:colOff>
      <xdr:row>14</xdr:row>
      <xdr:rowOff>4762</xdr:rowOff>
    </xdr:to>
    <xdr:graphicFrame macro="">
      <xdr:nvGraphicFramePr>
        <xdr:cNvPr id="2" name="Gráfico 1">
          <a:extLst>
            <a:ext uri="{FF2B5EF4-FFF2-40B4-BE49-F238E27FC236}">
              <a16:creationId xmlns:a16="http://schemas.microsoft.com/office/drawing/2014/main" id="{1DCD5AE8-DED1-40D7-947A-92FB09B199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323850</xdr:colOff>
      <xdr:row>14</xdr:row>
      <xdr:rowOff>42862</xdr:rowOff>
    </xdr:from>
    <xdr:to>
      <xdr:col>19</xdr:col>
      <xdr:colOff>19050</xdr:colOff>
      <xdr:row>30</xdr:row>
      <xdr:rowOff>66675</xdr:rowOff>
    </xdr:to>
    <xdr:graphicFrame macro="">
      <xdr:nvGraphicFramePr>
        <xdr:cNvPr id="3" name="Gráfico 2">
          <a:extLst>
            <a:ext uri="{FF2B5EF4-FFF2-40B4-BE49-F238E27FC236}">
              <a16:creationId xmlns:a16="http://schemas.microsoft.com/office/drawing/2014/main" id="{0428234A-B243-49A0-A0B2-E110E548696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371475</xdr:colOff>
      <xdr:row>0</xdr:row>
      <xdr:rowOff>138112</xdr:rowOff>
    </xdr:from>
    <xdr:to>
      <xdr:col>19</xdr:col>
      <xdr:colOff>66675</xdr:colOff>
      <xdr:row>12</xdr:row>
      <xdr:rowOff>109537</xdr:rowOff>
    </xdr:to>
    <xdr:graphicFrame macro="">
      <xdr:nvGraphicFramePr>
        <xdr:cNvPr id="2" name="Gráfico 1">
          <a:extLst>
            <a:ext uri="{FF2B5EF4-FFF2-40B4-BE49-F238E27FC236}">
              <a16:creationId xmlns:a16="http://schemas.microsoft.com/office/drawing/2014/main" id="{4E5742FC-E9E7-4B5E-8759-9D1B776F98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323850</xdr:colOff>
      <xdr:row>14</xdr:row>
      <xdr:rowOff>42862</xdr:rowOff>
    </xdr:from>
    <xdr:to>
      <xdr:col>19</xdr:col>
      <xdr:colOff>19050</xdr:colOff>
      <xdr:row>30</xdr:row>
      <xdr:rowOff>66675</xdr:rowOff>
    </xdr:to>
    <xdr:graphicFrame macro="">
      <xdr:nvGraphicFramePr>
        <xdr:cNvPr id="3" name="Gráfico 2">
          <a:extLst>
            <a:ext uri="{FF2B5EF4-FFF2-40B4-BE49-F238E27FC236}">
              <a16:creationId xmlns:a16="http://schemas.microsoft.com/office/drawing/2014/main" id="{1937B17D-607F-4D4D-A416-C6F40A5A68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371475</xdr:colOff>
      <xdr:row>1</xdr:row>
      <xdr:rowOff>109537</xdr:rowOff>
    </xdr:from>
    <xdr:to>
      <xdr:col>19</xdr:col>
      <xdr:colOff>66675</xdr:colOff>
      <xdr:row>14</xdr:row>
      <xdr:rowOff>4762</xdr:rowOff>
    </xdr:to>
    <xdr:graphicFrame macro="">
      <xdr:nvGraphicFramePr>
        <xdr:cNvPr id="2" name="Gráfico 1">
          <a:extLst>
            <a:ext uri="{FF2B5EF4-FFF2-40B4-BE49-F238E27FC236}">
              <a16:creationId xmlns:a16="http://schemas.microsoft.com/office/drawing/2014/main" id="{4242D807-7F1A-41A9-BB5A-4E238664FB9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323850</xdr:colOff>
      <xdr:row>14</xdr:row>
      <xdr:rowOff>42862</xdr:rowOff>
    </xdr:from>
    <xdr:to>
      <xdr:col>19</xdr:col>
      <xdr:colOff>19050</xdr:colOff>
      <xdr:row>30</xdr:row>
      <xdr:rowOff>66675</xdr:rowOff>
    </xdr:to>
    <xdr:graphicFrame macro="">
      <xdr:nvGraphicFramePr>
        <xdr:cNvPr id="3" name="Gráfico 2">
          <a:extLst>
            <a:ext uri="{FF2B5EF4-FFF2-40B4-BE49-F238E27FC236}">
              <a16:creationId xmlns:a16="http://schemas.microsoft.com/office/drawing/2014/main" id="{0521947D-37A8-4048-BBF9-33B768C725C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295275</xdr:colOff>
      <xdr:row>47</xdr:row>
      <xdr:rowOff>109537</xdr:rowOff>
    </xdr:from>
    <xdr:to>
      <xdr:col>18</xdr:col>
      <xdr:colOff>600075</xdr:colOff>
      <xdr:row>64</xdr:row>
      <xdr:rowOff>66675</xdr:rowOff>
    </xdr:to>
    <xdr:graphicFrame macro="">
      <xdr:nvGraphicFramePr>
        <xdr:cNvPr id="3" name="Gráfico 2">
          <a:extLst>
            <a:ext uri="{FF2B5EF4-FFF2-40B4-BE49-F238E27FC236}">
              <a16:creationId xmlns:a16="http://schemas.microsoft.com/office/drawing/2014/main" id="{3D2AFE6D-8DEF-4BAC-A8EE-01C3EEA08F1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276225</xdr:colOff>
      <xdr:row>1</xdr:row>
      <xdr:rowOff>271461</xdr:rowOff>
    </xdr:from>
    <xdr:to>
      <xdr:col>17</xdr:col>
      <xdr:colOff>581025</xdr:colOff>
      <xdr:row>17</xdr:row>
      <xdr:rowOff>123824</xdr:rowOff>
    </xdr:to>
    <xdr:graphicFrame macro="">
      <xdr:nvGraphicFramePr>
        <xdr:cNvPr id="5" name="Gráfico 4">
          <a:extLst>
            <a:ext uri="{FF2B5EF4-FFF2-40B4-BE49-F238E27FC236}">
              <a16:creationId xmlns:a16="http://schemas.microsoft.com/office/drawing/2014/main" id="{9C067412-8682-40B2-A05C-1F0724FE85B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11</xdr:col>
      <xdr:colOff>371475</xdr:colOff>
      <xdr:row>1</xdr:row>
      <xdr:rowOff>109537</xdr:rowOff>
    </xdr:from>
    <xdr:to>
      <xdr:col>19</xdr:col>
      <xdr:colOff>66675</xdr:colOff>
      <xdr:row>14</xdr:row>
      <xdr:rowOff>4762</xdr:rowOff>
    </xdr:to>
    <xdr:graphicFrame macro="">
      <xdr:nvGraphicFramePr>
        <xdr:cNvPr id="2" name="Gráfico 1">
          <a:extLst>
            <a:ext uri="{FF2B5EF4-FFF2-40B4-BE49-F238E27FC236}">
              <a16:creationId xmlns:a16="http://schemas.microsoft.com/office/drawing/2014/main" id="{8C7ED258-123E-4432-95C4-405097ED26D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323850</xdr:colOff>
      <xdr:row>14</xdr:row>
      <xdr:rowOff>42862</xdr:rowOff>
    </xdr:from>
    <xdr:to>
      <xdr:col>19</xdr:col>
      <xdr:colOff>19050</xdr:colOff>
      <xdr:row>30</xdr:row>
      <xdr:rowOff>66675</xdr:rowOff>
    </xdr:to>
    <xdr:graphicFrame macro="">
      <xdr:nvGraphicFramePr>
        <xdr:cNvPr id="3" name="Gráfico 2">
          <a:extLst>
            <a:ext uri="{FF2B5EF4-FFF2-40B4-BE49-F238E27FC236}">
              <a16:creationId xmlns:a16="http://schemas.microsoft.com/office/drawing/2014/main" id="{EA29156E-5A78-42E0-B4FA-6A71145253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11</xdr:col>
      <xdr:colOff>371475</xdr:colOff>
      <xdr:row>1</xdr:row>
      <xdr:rowOff>109537</xdr:rowOff>
    </xdr:from>
    <xdr:to>
      <xdr:col>19</xdr:col>
      <xdr:colOff>66675</xdr:colOff>
      <xdr:row>14</xdr:row>
      <xdr:rowOff>4762</xdr:rowOff>
    </xdr:to>
    <xdr:graphicFrame macro="">
      <xdr:nvGraphicFramePr>
        <xdr:cNvPr id="2" name="Gráfico 1">
          <a:extLst>
            <a:ext uri="{FF2B5EF4-FFF2-40B4-BE49-F238E27FC236}">
              <a16:creationId xmlns:a16="http://schemas.microsoft.com/office/drawing/2014/main" id="{6A481B5B-0450-4FF8-8834-3C9D3C2A7B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323850</xdr:colOff>
      <xdr:row>14</xdr:row>
      <xdr:rowOff>42862</xdr:rowOff>
    </xdr:from>
    <xdr:to>
      <xdr:col>19</xdr:col>
      <xdr:colOff>19050</xdr:colOff>
      <xdr:row>30</xdr:row>
      <xdr:rowOff>66675</xdr:rowOff>
    </xdr:to>
    <xdr:graphicFrame macro="">
      <xdr:nvGraphicFramePr>
        <xdr:cNvPr id="3" name="Gráfico 2">
          <a:extLst>
            <a:ext uri="{FF2B5EF4-FFF2-40B4-BE49-F238E27FC236}">
              <a16:creationId xmlns:a16="http://schemas.microsoft.com/office/drawing/2014/main" id="{AB649452-4D6A-4836-A642-628FE101CE0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11</xdr:col>
      <xdr:colOff>371475</xdr:colOff>
      <xdr:row>1</xdr:row>
      <xdr:rowOff>109537</xdr:rowOff>
    </xdr:from>
    <xdr:to>
      <xdr:col>19</xdr:col>
      <xdr:colOff>66675</xdr:colOff>
      <xdr:row>12</xdr:row>
      <xdr:rowOff>4762</xdr:rowOff>
    </xdr:to>
    <xdr:graphicFrame macro="">
      <xdr:nvGraphicFramePr>
        <xdr:cNvPr id="2" name="Gráfico 1">
          <a:extLst>
            <a:ext uri="{FF2B5EF4-FFF2-40B4-BE49-F238E27FC236}">
              <a16:creationId xmlns:a16="http://schemas.microsoft.com/office/drawing/2014/main" id="{86561915-1E15-4853-9E28-8EB1A1C669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323850</xdr:colOff>
      <xdr:row>12</xdr:row>
      <xdr:rowOff>42862</xdr:rowOff>
    </xdr:from>
    <xdr:to>
      <xdr:col>19</xdr:col>
      <xdr:colOff>19050</xdr:colOff>
      <xdr:row>25</xdr:row>
      <xdr:rowOff>66675</xdr:rowOff>
    </xdr:to>
    <xdr:graphicFrame macro="">
      <xdr:nvGraphicFramePr>
        <xdr:cNvPr id="3" name="Gráfico 2">
          <a:extLst>
            <a:ext uri="{FF2B5EF4-FFF2-40B4-BE49-F238E27FC236}">
              <a16:creationId xmlns:a16="http://schemas.microsoft.com/office/drawing/2014/main" id="{0430D681-A207-4C3C-AE11-B5CD6E26F5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12</xdr:col>
      <xdr:colOff>200025</xdr:colOff>
      <xdr:row>0</xdr:row>
      <xdr:rowOff>328612</xdr:rowOff>
    </xdr:from>
    <xdr:to>
      <xdr:col>19</xdr:col>
      <xdr:colOff>504825</xdr:colOff>
      <xdr:row>13</xdr:row>
      <xdr:rowOff>85725</xdr:rowOff>
    </xdr:to>
    <xdr:graphicFrame macro="">
      <xdr:nvGraphicFramePr>
        <xdr:cNvPr id="2" name="Gráfico 1">
          <a:extLst>
            <a:ext uri="{FF2B5EF4-FFF2-40B4-BE49-F238E27FC236}">
              <a16:creationId xmlns:a16="http://schemas.microsoft.com/office/drawing/2014/main" id="{BB201B05-D45D-4500-99AA-AF99D421380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171450</xdr:colOff>
      <xdr:row>20</xdr:row>
      <xdr:rowOff>0</xdr:rowOff>
    </xdr:from>
    <xdr:to>
      <xdr:col>19</xdr:col>
      <xdr:colOff>476250</xdr:colOff>
      <xdr:row>34</xdr:row>
      <xdr:rowOff>85725</xdr:rowOff>
    </xdr:to>
    <xdr:graphicFrame macro="">
      <xdr:nvGraphicFramePr>
        <xdr:cNvPr id="3" name="Gráfico 2">
          <a:extLst>
            <a:ext uri="{FF2B5EF4-FFF2-40B4-BE49-F238E27FC236}">
              <a16:creationId xmlns:a16="http://schemas.microsoft.com/office/drawing/2014/main" id="{55DA7EED-1BC0-4C31-842A-6AEF6E4689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12</xdr:col>
      <xdr:colOff>200025</xdr:colOff>
      <xdr:row>0</xdr:row>
      <xdr:rowOff>328612</xdr:rowOff>
    </xdr:from>
    <xdr:to>
      <xdr:col>19</xdr:col>
      <xdr:colOff>504825</xdr:colOff>
      <xdr:row>13</xdr:row>
      <xdr:rowOff>85725</xdr:rowOff>
    </xdr:to>
    <xdr:graphicFrame macro="">
      <xdr:nvGraphicFramePr>
        <xdr:cNvPr id="2" name="Gráfico 1">
          <a:extLst>
            <a:ext uri="{FF2B5EF4-FFF2-40B4-BE49-F238E27FC236}">
              <a16:creationId xmlns:a16="http://schemas.microsoft.com/office/drawing/2014/main" id="{08B39EE7-E865-4259-9E9B-F9E262991D6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171450</xdr:colOff>
      <xdr:row>20</xdr:row>
      <xdr:rowOff>0</xdr:rowOff>
    </xdr:from>
    <xdr:to>
      <xdr:col>19</xdr:col>
      <xdr:colOff>476250</xdr:colOff>
      <xdr:row>34</xdr:row>
      <xdr:rowOff>85725</xdr:rowOff>
    </xdr:to>
    <xdr:graphicFrame macro="">
      <xdr:nvGraphicFramePr>
        <xdr:cNvPr id="3" name="Gráfico 2">
          <a:extLst>
            <a:ext uri="{FF2B5EF4-FFF2-40B4-BE49-F238E27FC236}">
              <a16:creationId xmlns:a16="http://schemas.microsoft.com/office/drawing/2014/main" id="{75D15819-790E-4D60-9F83-2F4654E67C7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11</xdr:col>
      <xdr:colOff>200025</xdr:colOff>
      <xdr:row>0</xdr:row>
      <xdr:rowOff>328612</xdr:rowOff>
    </xdr:from>
    <xdr:to>
      <xdr:col>18</xdr:col>
      <xdr:colOff>504825</xdr:colOff>
      <xdr:row>13</xdr:row>
      <xdr:rowOff>85725</xdr:rowOff>
    </xdr:to>
    <xdr:graphicFrame macro="">
      <xdr:nvGraphicFramePr>
        <xdr:cNvPr id="2" name="Gráfico 1">
          <a:extLst>
            <a:ext uri="{FF2B5EF4-FFF2-40B4-BE49-F238E27FC236}">
              <a16:creationId xmlns:a16="http://schemas.microsoft.com/office/drawing/2014/main" id="{99646271-01DA-4A24-B17C-D7AA6E55FCB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152400</xdr:colOff>
      <xdr:row>14</xdr:row>
      <xdr:rowOff>95250</xdr:rowOff>
    </xdr:from>
    <xdr:to>
      <xdr:col>18</xdr:col>
      <xdr:colOff>457200</xdr:colOff>
      <xdr:row>29</xdr:row>
      <xdr:rowOff>85725</xdr:rowOff>
    </xdr:to>
    <xdr:graphicFrame macro="">
      <xdr:nvGraphicFramePr>
        <xdr:cNvPr id="3" name="Gráfico 2">
          <a:extLst>
            <a:ext uri="{FF2B5EF4-FFF2-40B4-BE49-F238E27FC236}">
              <a16:creationId xmlns:a16="http://schemas.microsoft.com/office/drawing/2014/main" id="{AAA96575-7DCE-4667-9388-C734484CE7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11</xdr:col>
      <xdr:colOff>371475</xdr:colOff>
      <xdr:row>2</xdr:row>
      <xdr:rowOff>85725</xdr:rowOff>
    </xdr:from>
    <xdr:to>
      <xdr:col>19</xdr:col>
      <xdr:colOff>66675</xdr:colOff>
      <xdr:row>14</xdr:row>
      <xdr:rowOff>4762</xdr:rowOff>
    </xdr:to>
    <xdr:graphicFrame macro="">
      <xdr:nvGraphicFramePr>
        <xdr:cNvPr id="2" name="Gráfico 1">
          <a:extLst>
            <a:ext uri="{FF2B5EF4-FFF2-40B4-BE49-F238E27FC236}">
              <a16:creationId xmlns:a16="http://schemas.microsoft.com/office/drawing/2014/main" id="{AE4EC487-F577-4A80-82F3-C227D6BA472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133350</xdr:colOff>
      <xdr:row>14</xdr:row>
      <xdr:rowOff>76200</xdr:rowOff>
    </xdr:from>
    <xdr:to>
      <xdr:col>18</xdr:col>
      <xdr:colOff>438150</xdr:colOff>
      <xdr:row>35</xdr:row>
      <xdr:rowOff>85725</xdr:rowOff>
    </xdr:to>
    <xdr:graphicFrame macro="">
      <xdr:nvGraphicFramePr>
        <xdr:cNvPr id="3" name="Gráfico 2">
          <a:extLst>
            <a:ext uri="{FF2B5EF4-FFF2-40B4-BE49-F238E27FC236}">
              <a16:creationId xmlns:a16="http://schemas.microsoft.com/office/drawing/2014/main" id="{E9A05B25-B8A7-4221-8C7B-78D6465C87F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11</xdr:col>
      <xdr:colOff>371475</xdr:colOff>
      <xdr:row>1</xdr:row>
      <xdr:rowOff>109537</xdr:rowOff>
    </xdr:from>
    <xdr:to>
      <xdr:col>19</xdr:col>
      <xdr:colOff>66675</xdr:colOff>
      <xdr:row>14</xdr:row>
      <xdr:rowOff>4762</xdr:rowOff>
    </xdr:to>
    <xdr:graphicFrame macro="">
      <xdr:nvGraphicFramePr>
        <xdr:cNvPr id="2" name="Gráfico 1">
          <a:extLst>
            <a:ext uri="{FF2B5EF4-FFF2-40B4-BE49-F238E27FC236}">
              <a16:creationId xmlns:a16="http://schemas.microsoft.com/office/drawing/2014/main" id="{F6C00341-6C18-48F1-8B5E-C3642B938E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323850</xdr:colOff>
      <xdr:row>14</xdr:row>
      <xdr:rowOff>42862</xdr:rowOff>
    </xdr:from>
    <xdr:to>
      <xdr:col>19</xdr:col>
      <xdr:colOff>19050</xdr:colOff>
      <xdr:row>30</xdr:row>
      <xdr:rowOff>66675</xdr:rowOff>
    </xdr:to>
    <xdr:graphicFrame macro="">
      <xdr:nvGraphicFramePr>
        <xdr:cNvPr id="3" name="Gráfico 2">
          <a:extLst>
            <a:ext uri="{FF2B5EF4-FFF2-40B4-BE49-F238E27FC236}">
              <a16:creationId xmlns:a16="http://schemas.microsoft.com/office/drawing/2014/main" id="{F9B542D0-2000-49F2-A0CE-963B7603ECA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edegar.silva/OneDrive%20-%20Fundo%20Brasileiro%20para%20a%20Biodiversidade/ARPA/Dados%20Financeiros/Execucao_Financeira_Funbio/08.ARPA%20FT%20-%20At&#233;%20Agosto-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renatagatti/Downloads/Planilha%20de%20Insumos%20Padronizada%208%20semestr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renatagatti/Downloads/Executado%20por%20MR_out20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edegar.silva/OneDrive%20-%20Fundo%20Brasileiro%20para%20a%20Biodiversidade/ARPA/Dados_UC_ARPA_Janeiro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ecutado_RelA"/>
      <sheetName val="Consolidação"/>
      <sheetName val="Dinâmica"/>
      <sheetName val="Exec por MR"/>
      <sheetName val="Executado"/>
      <sheetName val="Comprometido e Previsto"/>
      <sheetName val="Planilha1"/>
    </sheetNames>
    <sheetDataSet>
      <sheetData sheetId="0">
        <row r="1">
          <cell r="B1" t="str">
            <v>Unidade de Conservação</v>
          </cell>
          <cell r="C1" t="str">
            <v>OG</v>
          </cell>
          <cell r="D1" t="str">
            <v>Grau</v>
          </cell>
          <cell r="E1" t="str">
            <v>Consolidação</v>
          </cell>
          <cell r="F1" t="str">
            <v>GI</v>
          </cell>
          <cell r="G1" t="str">
            <v>2014</v>
          </cell>
          <cell r="H1" t="str">
            <v>2015</v>
          </cell>
          <cell r="I1" t="str">
            <v>2016</v>
          </cell>
          <cell r="J1" t="str">
            <v>2017</v>
          </cell>
          <cell r="K1">
            <v>2018</v>
          </cell>
          <cell r="L1" t="str">
            <v>2019</v>
          </cell>
          <cell r="M1" t="str">
            <v>2020</v>
          </cell>
          <cell r="N1" t="str">
            <v>Execução Total</v>
          </cell>
          <cell r="O1" t="str">
            <v>Solicitado Total</v>
          </cell>
          <cell r="P1" t="str">
            <v>Planejado Total</v>
          </cell>
          <cell r="Q1" t="str">
            <v>% Execução</v>
          </cell>
          <cell r="R1" t="str">
            <v>% Solicitado</v>
          </cell>
          <cell r="S1" t="str">
            <v>Dif %</v>
          </cell>
          <cell r="T1">
            <v>2020</v>
          </cell>
        </row>
        <row r="2">
          <cell r="A2">
            <v>47</v>
          </cell>
          <cell r="B2" t="str">
            <v>ESEC da Terra do Meio</v>
          </cell>
          <cell r="C2" t="str">
            <v>ICMBio</v>
          </cell>
          <cell r="D2">
            <v>2</v>
          </cell>
          <cell r="E2" t="str">
            <v>consolidação</v>
          </cell>
          <cell r="F2" t="str">
            <v>sim</v>
          </cell>
          <cell r="G2"/>
          <cell r="H2"/>
          <cell r="I2"/>
          <cell r="J2">
            <v>291273.71999999997</v>
          </cell>
          <cell r="K2">
            <v>346659.06999999995</v>
          </cell>
          <cell r="L2">
            <v>350866.14999999973</v>
          </cell>
          <cell r="M2">
            <v>122130.97</v>
          </cell>
          <cell r="N2">
            <v>1110929.9099999997</v>
          </cell>
          <cell r="O2">
            <v>1362163.35</v>
          </cell>
          <cell r="P2">
            <v>2545445.63</v>
          </cell>
          <cell r="Q2">
            <v>0.43643827898221488</v>
          </cell>
          <cell r="R2">
            <v>0.5351374761047244</v>
          </cell>
          <cell r="S2">
            <v>9.8699197122509519E-2</v>
          </cell>
          <cell r="T2">
            <v>0.75806451612903225</v>
          </cell>
        </row>
        <row r="3">
          <cell r="A3">
            <v>49</v>
          </cell>
          <cell r="B3" t="str">
            <v>PARNA de Anavilhanas</v>
          </cell>
          <cell r="C3" t="str">
            <v>ICMBio</v>
          </cell>
          <cell r="D3">
            <v>2</v>
          </cell>
          <cell r="E3" t="str">
            <v>consolidação</v>
          </cell>
          <cell r="F3"/>
          <cell r="G3"/>
          <cell r="H3"/>
          <cell r="I3">
            <v>195426.25999999992</v>
          </cell>
          <cell r="J3">
            <v>285274.8</v>
          </cell>
          <cell r="K3">
            <v>331902.39400000009</v>
          </cell>
          <cell r="L3">
            <v>342475.90999999957</v>
          </cell>
          <cell r="M3">
            <v>228091.51999999999</v>
          </cell>
          <cell r="N3">
            <v>1383170.8839999996</v>
          </cell>
          <cell r="O3">
            <v>1438389.67</v>
          </cell>
          <cell r="P3">
            <v>2309389.87</v>
          </cell>
          <cell r="Q3">
            <v>0.59893346808523051</v>
          </cell>
          <cell r="R3">
            <v>0.62284401983628679</v>
          </cell>
          <cell r="S3">
            <v>2.3910551751056275E-2</v>
          </cell>
          <cell r="T3">
            <v>0.93548387096774188</v>
          </cell>
        </row>
        <row r="4">
          <cell r="A4">
            <v>56</v>
          </cell>
          <cell r="B4" t="str">
            <v>ESEC Jutaí-Solimões</v>
          </cell>
          <cell r="C4" t="str">
            <v>ICMBio</v>
          </cell>
          <cell r="D4">
            <v>1</v>
          </cell>
          <cell r="E4" t="str">
            <v>consolidação</v>
          </cell>
          <cell r="F4"/>
          <cell r="G4"/>
          <cell r="H4"/>
          <cell r="I4">
            <v>13928.32</v>
          </cell>
          <cell r="J4">
            <v>77877.7</v>
          </cell>
          <cell r="K4">
            <v>309791.07</v>
          </cell>
          <cell r="L4">
            <v>198175.39979999996</v>
          </cell>
          <cell r="M4">
            <v>88301.599999999991</v>
          </cell>
          <cell r="N4">
            <v>688074.08979999984</v>
          </cell>
          <cell r="O4">
            <v>871171.27</v>
          </cell>
          <cell r="P4">
            <v>1670205.94</v>
          </cell>
          <cell r="Q4">
            <v>0.41196961004701005</v>
          </cell>
          <cell r="R4">
            <v>0.52159512137766684</v>
          </cell>
          <cell r="S4">
            <v>0.10962551133065679</v>
          </cell>
          <cell r="T4">
            <v>0.58333333333333337</v>
          </cell>
        </row>
        <row r="5">
          <cell r="A5">
            <v>57</v>
          </cell>
          <cell r="B5" t="str">
            <v>ESEC de Maracá</v>
          </cell>
          <cell r="C5" t="str">
            <v>ICMBio</v>
          </cell>
          <cell r="D5">
            <v>2</v>
          </cell>
          <cell r="E5" t="str">
            <v>consolidação</v>
          </cell>
          <cell r="F5" t="str">
            <v>sim</v>
          </cell>
          <cell r="G5"/>
          <cell r="H5"/>
          <cell r="I5"/>
          <cell r="J5">
            <v>316981.20000000007</v>
          </cell>
          <cell r="K5">
            <v>467294.43400000007</v>
          </cell>
          <cell r="L5">
            <v>309356.97999999986</v>
          </cell>
          <cell r="M5">
            <v>132370.67000000004</v>
          </cell>
          <cell r="N5">
            <v>1226003.284</v>
          </cell>
          <cell r="O5">
            <v>1354179.02</v>
          </cell>
          <cell r="P5">
            <v>1660020</v>
          </cell>
          <cell r="Q5">
            <v>0.7385472970205178</v>
          </cell>
          <cell r="R5">
            <v>0.81576066553415016</v>
          </cell>
          <cell r="S5">
            <v>7.7213368513632363E-2</v>
          </cell>
          <cell r="T5">
            <v>0.91935483870967738</v>
          </cell>
        </row>
        <row r="6">
          <cell r="A6">
            <v>58</v>
          </cell>
          <cell r="B6" t="str">
            <v>ESEC de Maracá Jipioca</v>
          </cell>
          <cell r="C6" t="str">
            <v>ICMBio</v>
          </cell>
          <cell r="D6">
            <v>1</v>
          </cell>
          <cell r="E6" t="str">
            <v>manutenção</v>
          </cell>
          <cell r="F6"/>
          <cell r="G6"/>
          <cell r="H6"/>
          <cell r="I6"/>
          <cell r="J6">
            <v>129667</v>
          </cell>
          <cell r="K6">
            <v>330251.22000000009</v>
          </cell>
          <cell r="L6">
            <v>233799.61</v>
          </cell>
          <cell r="M6">
            <v>90309.310000000012</v>
          </cell>
          <cell r="N6">
            <v>784027.14000000013</v>
          </cell>
          <cell r="O6">
            <v>812509.91</v>
          </cell>
          <cell r="P6">
            <v>1318362.67</v>
          </cell>
          <cell r="Q6">
            <v>0.5946976183723407</v>
          </cell>
          <cell r="R6">
            <v>0.61630227287913131</v>
          </cell>
          <cell r="S6">
            <v>2.160465450679061E-2</v>
          </cell>
          <cell r="T6">
            <v>0.91666666666666663</v>
          </cell>
        </row>
        <row r="7">
          <cell r="A7">
            <v>60</v>
          </cell>
          <cell r="B7" t="str">
            <v>ESEC de Niquiá</v>
          </cell>
          <cell r="C7" t="str">
            <v>ICMBio</v>
          </cell>
          <cell r="D7">
            <v>1</v>
          </cell>
          <cell r="E7" t="str">
            <v>manutenção</v>
          </cell>
          <cell r="F7" t="str">
            <v>sim</v>
          </cell>
          <cell r="G7"/>
          <cell r="H7"/>
          <cell r="I7">
            <v>261431.84999999998</v>
          </cell>
          <cell r="J7">
            <v>390935.74999999994</v>
          </cell>
          <cell r="K7">
            <v>254821.10399999993</v>
          </cell>
          <cell r="L7">
            <v>231019.79000000012</v>
          </cell>
          <cell r="M7">
            <v>66362</v>
          </cell>
          <cell r="N7">
            <v>1204570.4939999999</v>
          </cell>
          <cell r="O7">
            <v>1250661.04</v>
          </cell>
          <cell r="P7">
            <v>1320291.6499999999</v>
          </cell>
          <cell r="Q7">
            <v>0.91235182317482655</v>
          </cell>
          <cell r="R7">
            <v>0.94726119035896361</v>
          </cell>
          <cell r="S7">
            <v>3.4909367184137063E-2</v>
          </cell>
          <cell r="T7">
            <v>1</v>
          </cell>
        </row>
        <row r="8">
          <cell r="A8">
            <v>67</v>
          </cell>
          <cell r="B8" t="str">
            <v>ESEC do Jari</v>
          </cell>
          <cell r="C8" t="str">
            <v>ICMBio</v>
          </cell>
          <cell r="D8">
            <v>1</v>
          </cell>
          <cell r="E8" t="str">
            <v>consolidação</v>
          </cell>
          <cell r="F8"/>
          <cell r="G8"/>
          <cell r="H8"/>
          <cell r="I8"/>
          <cell r="J8">
            <v>195572.30999999997</v>
          </cell>
          <cell r="K8">
            <v>265839.69</v>
          </cell>
          <cell r="L8">
            <v>342660.16</v>
          </cell>
          <cell r="M8">
            <v>221935.44000000026</v>
          </cell>
          <cell r="N8">
            <v>1026007.6000000002</v>
          </cell>
          <cell r="O8">
            <v>1133799.1100000001</v>
          </cell>
          <cell r="P8">
            <v>1639007.33</v>
          </cell>
          <cell r="Q8">
            <v>0.62599329558825112</v>
          </cell>
          <cell r="R8">
            <v>0.6917596335581977</v>
          </cell>
          <cell r="S8">
            <v>6.5766337969946576E-2</v>
          </cell>
          <cell r="T8">
            <v>0.97222222222222221</v>
          </cell>
        </row>
        <row r="9">
          <cell r="A9">
            <v>68</v>
          </cell>
          <cell r="B9" t="str">
            <v>ESEC Rio Acre</v>
          </cell>
          <cell r="C9" t="str">
            <v>ICMBio</v>
          </cell>
          <cell r="D9">
            <v>2</v>
          </cell>
          <cell r="E9" t="str">
            <v>consolidação</v>
          </cell>
          <cell r="F9"/>
          <cell r="G9"/>
          <cell r="H9"/>
          <cell r="I9"/>
          <cell r="J9">
            <v>212164.72999999998</v>
          </cell>
          <cell r="K9">
            <v>174446.76400000002</v>
          </cell>
          <cell r="L9">
            <v>142758.09</v>
          </cell>
          <cell r="M9">
            <v>85324.62999999999</v>
          </cell>
          <cell r="N9">
            <v>614694.21400000004</v>
          </cell>
          <cell r="O9">
            <v>950966.68</v>
          </cell>
          <cell r="P9">
            <v>1772057.2</v>
          </cell>
          <cell r="Q9">
            <v>0.34688169998124219</v>
          </cell>
          <cell r="R9">
            <v>0.53664558909272231</v>
          </cell>
          <cell r="S9">
            <v>0.18976388911148012</v>
          </cell>
          <cell r="T9">
            <v>0.80645161290322576</v>
          </cell>
        </row>
        <row r="10">
          <cell r="A10">
            <v>72</v>
          </cell>
          <cell r="B10" t="str">
            <v>ESEC Juami-Japurá</v>
          </cell>
          <cell r="C10" t="str">
            <v>ICMBio</v>
          </cell>
          <cell r="D10">
            <v>2</v>
          </cell>
          <cell r="E10" t="str">
            <v>consolidação</v>
          </cell>
          <cell r="F10"/>
          <cell r="G10"/>
          <cell r="H10"/>
          <cell r="I10"/>
          <cell r="J10">
            <v>153524.67000000001</v>
          </cell>
          <cell r="K10">
            <v>346916.27579999994</v>
          </cell>
          <cell r="L10">
            <v>135954.99</v>
          </cell>
          <cell r="M10">
            <v>35146.83</v>
          </cell>
          <cell r="N10">
            <v>671542.76579999994</v>
          </cell>
          <cell r="O10">
            <v>1439627.93</v>
          </cell>
          <cell r="P10">
            <v>2522276.92</v>
          </cell>
          <cell r="Q10">
            <v>0.26624466190651264</v>
          </cell>
          <cell r="R10">
            <v>0.57076521558148341</v>
          </cell>
          <cell r="S10">
            <v>0.30452055367497077</v>
          </cell>
          <cell r="T10">
            <v>0.74193548387096775</v>
          </cell>
        </row>
        <row r="11">
          <cell r="A11">
            <v>136</v>
          </cell>
          <cell r="B11" t="str">
            <v>PARNA da Amazônia</v>
          </cell>
          <cell r="C11" t="str">
            <v>ICMBio</v>
          </cell>
          <cell r="D11">
            <v>1</v>
          </cell>
          <cell r="E11" t="str">
            <v>manutenção</v>
          </cell>
          <cell r="F11" t="str">
            <v>sim</v>
          </cell>
          <cell r="G11"/>
          <cell r="H11"/>
          <cell r="I11">
            <v>98504.329999999987</v>
          </cell>
          <cell r="J11">
            <v>164996.05000000002</v>
          </cell>
          <cell r="K11">
            <v>280724.57399999996</v>
          </cell>
          <cell r="L11">
            <v>399246.30999999994</v>
          </cell>
          <cell r="M11">
            <v>98681.73</v>
          </cell>
          <cell r="N11">
            <v>1042152.9939999998</v>
          </cell>
          <cell r="O11">
            <v>1357870.2</v>
          </cell>
          <cell r="P11">
            <v>1421536.77</v>
          </cell>
          <cell r="Q11">
            <v>0.73311715601981919</v>
          </cell>
          <cell r="R11">
            <v>0.95521285742049422</v>
          </cell>
          <cell r="S11">
            <v>0.22209570140067503</v>
          </cell>
          <cell r="T11">
            <v>0.94444444444444442</v>
          </cell>
        </row>
        <row r="12">
          <cell r="A12">
            <v>149</v>
          </cell>
          <cell r="B12" t="str">
            <v>PARNA da Serra do Divisor</v>
          </cell>
          <cell r="C12" t="str">
            <v>ICMBio</v>
          </cell>
          <cell r="D12">
            <v>1</v>
          </cell>
          <cell r="E12" t="str">
            <v>consolidação</v>
          </cell>
          <cell r="F12"/>
          <cell r="G12"/>
          <cell r="H12"/>
          <cell r="I12">
            <v>274569.10999999993</v>
          </cell>
          <cell r="J12">
            <v>140693.93000000002</v>
          </cell>
          <cell r="K12">
            <v>270270.73400000011</v>
          </cell>
          <cell r="L12">
            <v>396498.07000000024</v>
          </cell>
          <cell r="M12">
            <v>260534.91999999998</v>
          </cell>
          <cell r="N12">
            <v>1342566.7640000002</v>
          </cell>
          <cell r="O12">
            <v>1410803.13</v>
          </cell>
          <cell r="P12">
            <v>1867217.65</v>
          </cell>
          <cell r="Q12">
            <v>0.71901996213456976</v>
          </cell>
          <cell r="R12">
            <v>0.75556437140576516</v>
          </cell>
          <cell r="S12">
            <v>3.6544409271195399E-2</v>
          </cell>
          <cell r="T12">
            <v>0.75</v>
          </cell>
        </row>
        <row r="13">
          <cell r="A13">
            <v>151</v>
          </cell>
          <cell r="B13" t="str">
            <v>PARNA da Serra do Pardo</v>
          </cell>
          <cell r="C13" t="str">
            <v>ICMBio</v>
          </cell>
          <cell r="D13">
            <v>2</v>
          </cell>
          <cell r="E13" t="str">
            <v>consolidação</v>
          </cell>
          <cell r="F13" t="str">
            <v>sim</v>
          </cell>
          <cell r="G13"/>
          <cell r="H13"/>
          <cell r="I13"/>
          <cell r="J13">
            <v>202838.06</v>
          </cell>
          <cell r="K13">
            <v>292650.81459999998</v>
          </cell>
          <cell r="L13">
            <v>203126.44999999998</v>
          </cell>
          <cell r="M13">
            <v>64543.5</v>
          </cell>
          <cell r="N13">
            <v>763158.82459999993</v>
          </cell>
          <cell r="O13">
            <v>1485691.87</v>
          </cell>
          <cell r="P13">
            <v>2290717.08</v>
          </cell>
          <cell r="Q13">
            <v>0.33315280671849701</v>
          </cell>
          <cell r="R13">
            <v>0.64857065194624564</v>
          </cell>
          <cell r="S13">
            <v>0.31541784522774863</v>
          </cell>
          <cell r="T13">
            <v>0.72580645161290325</v>
          </cell>
        </row>
        <row r="14">
          <cell r="A14">
            <v>163</v>
          </cell>
          <cell r="B14" t="str">
            <v>PARNA de Pacaás Novos</v>
          </cell>
          <cell r="C14" t="str">
            <v>ICMBio</v>
          </cell>
          <cell r="D14">
            <v>1</v>
          </cell>
          <cell r="E14" t="str">
            <v>consolidação</v>
          </cell>
          <cell r="F14"/>
          <cell r="G14"/>
          <cell r="H14"/>
          <cell r="I14"/>
          <cell r="J14"/>
          <cell r="K14">
            <v>295474.02799999999</v>
          </cell>
          <cell r="L14">
            <v>676841.00999999978</v>
          </cell>
          <cell r="M14">
            <v>132290.74</v>
          </cell>
          <cell r="N14">
            <v>1104605.7779999997</v>
          </cell>
          <cell r="O14">
            <v>1148666.29</v>
          </cell>
          <cell r="P14">
            <v>1938022.3</v>
          </cell>
          <cell r="Q14">
            <v>0.56996546324570141</v>
          </cell>
          <cell r="R14">
            <v>0.59270024395488119</v>
          </cell>
          <cell r="S14">
            <v>2.273478070917978E-2</v>
          </cell>
          <cell r="T14">
            <v>0.75</v>
          </cell>
        </row>
        <row r="15">
          <cell r="A15">
            <v>169</v>
          </cell>
          <cell r="B15" t="str">
            <v>PARNA do Cabo Orange</v>
          </cell>
          <cell r="C15" t="str">
            <v>ICMBio</v>
          </cell>
          <cell r="D15">
            <v>2</v>
          </cell>
          <cell r="E15" t="str">
            <v>consolidação</v>
          </cell>
          <cell r="F15"/>
          <cell r="G15"/>
          <cell r="H15"/>
          <cell r="I15"/>
          <cell r="J15">
            <v>201120.53999999995</v>
          </cell>
          <cell r="K15">
            <v>569676.39599999972</v>
          </cell>
          <cell r="L15">
            <v>413373.03499999986</v>
          </cell>
          <cell r="M15">
            <v>347580.82000000007</v>
          </cell>
          <cell r="N15">
            <v>1531750.7909999995</v>
          </cell>
          <cell r="O15">
            <v>1986271.83</v>
          </cell>
          <cell r="P15">
            <v>3280144.64</v>
          </cell>
          <cell r="Q15">
            <v>0.46697659984896261</v>
          </cell>
          <cell r="R15">
            <v>0.60554397686560557</v>
          </cell>
          <cell r="S15">
            <v>0.13856737701664296</v>
          </cell>
          <cell r="T15">
            <v>0.72580645161290325</v>
          </cell>
        </row>
        <row r="16">
          <cell r="A16">
            <v>173</v>
          </cell>
          <cell r="B16" t="str">
            <v>PARNA do Jaú</v>
          </cell>
          <cell r="C16" t="str">
            <v>ICMBio</v>
          </cell>
          <cell r="D16">
            <v>2</v>
          </cell>
          <cell r="E16" t="str">
            <v>consolidação</v>
          </cell>
          <cell r="F16"/>
          <cell r="G16"/>
          <cell r="H16"/>
          <cell r="I16"/>
          <cell r="J16">
            <v>517723.3</v>
          </cell>
          <cell r="K16">
            <v>682686.03600000008</v>
          </cell>
          <cell r="L16">
            <v>617193.51000000013</v>
          </cell>
          <cell r="M16">
            <v>266533.73</v>
          </cell>
          <cell r="N16">
            <v>2084136.5760000004</v>
          </cell>
          <cell r="O16">
            <v>2158024.52</v>
          </cell>
          <cell r="P16">
            <v>3153533.72</v>
          </cell>
          <cell r="Q16">
            <v>0.66088926298210005</v>
          </cell>
          <cell r="R16">
            <v>0.68431946876407579</v>
          </cell>
          <cell r="S16">
            <v>2.3430205781975744E-2</v>
          </cell>
          <cell r="T16">
            <v>0.87096774193548387</v>
          </cell>
        </row>
        <row r="17">
          <cell r="A17">
            <v>174</v>
          </cell>
          <cell r="B17" t="str">
            <v>PARNA do Monte Roraima</v>
          </cell>
          <cell r="C17" t="str">
            <v>ICMBio</v>
          </cell>
          <cell r="D17">
            <v>1</v>
          </cell>
          <cell r="E17" t="str">
            <v>consolidação</v>
          </cell>
          <cell r="F17" t="str">
            <v>sim</v>
          </cell>
          <cell r="G17"/>
          <cell r="H17"/>
          <cell r="I17"/>
          <cell r="J17"/>
          <cell r="K17">
            <v>42769.960000000006</v>
          </cell>
          <cell r="L17">
            <v>289870.21000000002</v>
          </cell>
          <cell r="M17">
            <v>358103.72999999992</v>
          </cell>
          <cell r="N17">
            <v>690743.89999999991</v>
          </cell>
          <cell r="O17">
            <v>1036745.71</v>
          </cell>
          <cell r="P17">
            <v>1133589.6000000001</v>
          </cell>
          <cell r="Q17">
            <v>0.60934212875629756</v>
          </cell>
          <cell r="R17">
            <v>0.91456882631950742</v>
          </cell>
          <cell r="S17">
            <v>0.30522669756320986</v>
          </cell>
          <cell r="T17">
            <v>0.72222222222222221</v>
          </cell>
        </row>
        <row r="18">
          <cell r="A18">
            <v>179</v>
          </cell>
          <cell r="B18" t="str">
            <v>PARNA do Viruá</v>
          </cell>
          <cell r="C18" t="str">
            <v>ICMBio</v>
          </cell>
          <cell r="D18">
            <v>2</v>
          </cell>
          <cell r="E18" t="str">
            <v>consolidação</v>
          </cell>
          <cell r="F18" t="str">
            <v>sim</v>
          </cell>
          <cell r="G18"/>
          <cell r="H18"/>
          <cell r="I18">
            <v>289543.67999999982</v>
          </cell>
          <cell r="J18">
            <v>364075.32999999996</v>
          </cell>
          <cell r="K18">
            <v>459019.21800000005</v>
          </cell>
          <cell r="L18">
            <v>337771.63000000018</v>
          </cell>
          <cell r="M18">
            <v>72881.030000000013</v>
          </cell>
          <cell r="N18">
            <v>1523290.888</v>
          </cell>
          <cell r="O18">
            <v>1750721.17</v>
          </cell>
          <cell r="P18">
            <v>1839579.71</v>
          </cell>
          <cell r="Q18">
            <v>0.82806462787089563</v>
          </cell>
          <cell r="R18">
            <v>0.95169628175557552</v>
          </cell>
          <cell r="S18">
            <v>0.12363165388467989</v>
          </cell>
          <cell r="T18">
            <v>0.88709677419354838</v>
          </cell>
        </row>
        <row r="19">
          <cell r="A19">
            <v>187</v>
          </cell>
          <cell r="B19" t="str">
            <v>PARNA Montanhas do Tumucumaque</v>
          </cell>
          <cell r="C19" t="str">
            <v>ICMBio</v>
          </cell>
          <cell r="D19">
            <v>2</v>
          </cell>
          <cell r="E19" t="str">
            <v>consolidação</v>
          </cell>
          <cell r="F19"/>
          <cell r="G19"/>
          <cell r="H19"/>
          <cell r="I19"/>
          <cell r="J19">
            <v>202912.75999999995</v>
          </cell>
          <cell r="K19">
            <v>356578.36599999975</v>
          </cell>
          <cell r="L19">
            <v>590004.85000000021</v>
          </cell>
          <cell r="M19">
            <v>305306.89</v>
          </cell>
          <cell r="N19">
            <v>1454802.8659999999</v>
          </cell>
          <cell r="O19">
            <v>1877477.06</v>
          </cell>
          <cell r="P19">
            <v>3208831.06</v>
          </cell>
          <cell r="Q19">
            <v>0.45337471459154971</v>
          </cell>
          <cell r="R19">
            <v>0.58509688571762952</v>
          </cell>
          <cell r="S19">
            <v>0.13172217112607981</v>
          </cell>
          <cell r="T19">
            <v>0.77419354838709675</v>
          </cell>
        </row>
        <row r="20">
          <cell r="A20">
            <v>188</v>
          </cell>
          <cell r="B20" t="str">
            <v>PARNA da Serra da Cutia</v>
          </cell>
          <cell r="C20" t="str">
            <v>ICMBio</v>
          </cell>
          <cell r="D20">
            <v>1</v>
          </cell>
          <cell r="E20" t="str">
            <v>manutenção</v>
          </cell>
          <cell r="F20"/>
          <cell r="G20"/>
          <cell r="H20"/>
          <cell r="I20">
            <v>342618.37999999977</v>
          </cell>
          <cell r="J20">
            <v>310009.13999999996</v>
          </cell>
          <cell r="K20">
            <v>282888.71000000008</v>
          </cell>
          <cell r="L20">
            <v>169933.98</v>
          </cell>
          <cell r="M20">
            <v>111085.87999999996</v>
          </cell>
          <cell r="N20">
            <v>1216536.0899999999</v>
          </cell>
          <cell r="O20">
            <v>1276263.93</v>
          </cell>
          <cell r="P20">
            <v>1572916.1</v>
          </cell>
          <cell r="Q20">
            <v>0.77342719678436744</v>
          </cell>
          <cell r="R20">
            <v>0.81139987695465754</v>
          </cell>
          <cell r="S20">
            <v>3.7972680170290096E-2</v>
          </cell>
          <cell r="T20">
            <v>0.94444444444444442</v>
          </cell>
        </row>
        <row r="21">
          <cell r="A21">
            <v>189</v>
          </cell>
          <cell r="B21" t="str">
            <v>PARNA Serra da Mocidade</v>
          </cell>
          <cell r="C21" t="str">
            <v>ICMBio</v>
          </cell>
          <cell r="D21">
            <v>1</v>
          </cell>
          <cell r="E21" t="str">
            <v>manutenção</v>
          </cell>
          <cell r="F21" t="str">
            <v>sim</v>
          </cell>
          <cell r="G21"/>
          <cell r="H21"/>
          <cell r="I21">
            <v>174547.6700000001</v>
          </cell>
          <cell r="J21">
            <v>437576.39999999979</v>
          </cell>
          <cell r="K21">
            <v>241297.67000000004</v>
          </cell>
          <cell r="L21">
            <v>336559.48999999987</v>
          </cell>
          <cell r="M21">
            <v>105219.52000000002</v>
          </cell>
          <cell r="N21">
            <v>1295200.7499999998</v>
          </cell>
          <cell r="O21">
            <v>1290149.3799999999</v>
          </cell>
          <cell r="P21">
            <v>1380242.05</v>
          </cell>
          <cell r="Q21">
            <v>0.93838667645287266</v>
          </cell>
          <cell r="R21">
            <v>0.93472690532794578</v>
          </cell>
          <cell r="S21">
            <v>-3.6597711249268805E-3</v>
          </cell>
          <cell r="T21">
            <v>0.91666666666666663</v>
          </cell>
        </row>
        <row r="22">
          <cell r="A22">
            <v>194</v>
          </cell>
          <cell r="B22" t="str">
            <v>REBIO do Abufari</v>
          </cell>
          <cell r="C22" t="str">
            <v>ICMBio</v>
          </cell>
          <cell r="D22">
            <v>1</v>
          </cell>
          <cell r="E22" t="str">
            <v>consolidação</v>
          </cell>
          <cell r="F22"/>
          <cell r="G22"/>
          <cell r="H22"/>
          <cell r="I22">
            <v>222869.43000000017</v>
          </cell>
          <cell r="J22">
            <v>177400.12000000002</v>
          </cell>
          <cell r="K22">
            <v>285203.76900000009</v>
          </cell>
          <cell r="L22">
            <v>204727.82999999996</v>
          </cell>
          <cell r="M22">
            <v>180546.06000000006</v>
          </cell>
          <cell r="N22">
            <v>1070747.2090000003</v>
          </cell>
          <cell r="O22">
            <v>1123691.82</v>
          </cell>
          <cell r="P22">
            <v>1785977.87</v>
          </cell>
          <cell r="Q22">
            <v>0.59952994210392996</v>
          </cell>
          <cell r="R22">
            <v>0.62917454850658372</v>
          </cell>
          <cell r="S22">
            <v>2.9644606402653761E-2</v>
          </cell>
          <cell r="T22">
            <v>0.80555555555555558</v>
          </cell>
        </row>
        <row r="23">
          <cell r="A23">
            <v>206</v>
          </cell>
          <cell r="B23" t="str">
            <v>REBIO do Guaporé</v>
          </cell>
          <cell r="C23" t="str">
            <v>ICMBio</v>
          </cell>
          <cell r="D23">
            <v>1</v>
          </cell>
          <cell r="E23" t="str">
            <v>manutenção</v>
          </cell>
          <cell r="F23"/>
          <cell r="G23"/>
          <cell r="H23"/>
          <cell r="I23"/>
          <cell r="J23"/>
          <cell r="K23">
            <v>368479.74400000001</v>
          </cell>
          <cell r="L23">
            <v>468481.87999999995</v>
          </cell>
          <cell r="M23">
            <v>143426.80000000002</v>
          </cell>
          <cell r="N23">
            <v>980388.424</v>
          </cell>
          <cell r="O23">
            <v>1540579.81</v>
          </cell>
          <cell r="P23">
            <v>2147081.52</v>
          </cell>
          <cell r="Q23">
            <v>0.45661443912013178</v>
          </cell>
          <cell r="R23">
            <v>0.71752273756238194</v>
          </cell>
          <cell r="S23">
            <v>0.26090829844225016</v>
          </cell>
          <cell r="T23">
            <v>0.94444444444444442</v>
          </cell>
        </row>
        <row r="24">
          <cell r="A24">
            <v>207</v>
          </cell>
          <cell r="B24" t="str">
            <v>REBIO do Gurupi</v>
          </cell>
          <cell r="C24" t="str">
            <v>ICMBio</v>
          </cell>
          <cell r="D24">
            <v>2</v>
          </cell>
          <cell r="E24" t="str">
            <v>consolidação</v>
          </cell>
          <cell r="F24"/>
          <cell r="G24"/>
          <cell r="H24"/>
          <cell r="I24"/>
          <cell r="J24">
            <v>841394.14000000013</v>
          </cell>
          <cell r="K24">
            <v>739596.50400000019</v>
          </cell>
          <cell r="L24">
            <v>677802.3</v>
          </cell>
          <cell r="M24">
            <v>301740.25</v>
          </cell>
          <cell r="N24">
            <v>2560533.1940000001</v>
          </cell>
          <cell r="O24">
            <v>2638018.4300000002</v>
          </cell>
          <cell r="P24">
            <v>3955468.73</v>
          </cell>
          <cell r="Q24">
            <v>0.64734001676711528</v>
          </cell>
          <cell r="R24">
            <v>0.66692941091712288</v>
          </cell>
          <cell r="S24">
            <v>1.95893941500076E-2</v>
          </cell>
          <cell r="T24">
            <v>0.74193548387096775</v>
          </cell>
        </row>
        <row r="25">
          <cell r="A25">
            <v>208</v>
          </cell>
          <cell r="B25" t="str">
            <v>REBIO do Jaru</v>
          </cell>
          <cell r="C25" t="str">
            <v>ICMBio</v>
          </cell>
          <cell r="D25">
            <v>2</v>
          </cell>
          <cell r="E25" t="str">
            <v>consolidação</v>
          </cell>
          <cell r="F25"/>
          <cell r="G25">
            <v>14520.099999999997</v>
          </cell>
          <cell r="H25">
            <v>487466.86</v>
          </cell>
          <cell r="I25">
            <v>638495.68000000052</v>
          </cell>
          <cell r="J25">
            <v>586218.60999999987</v>
          </cell>
          <cell r="K25">
            <v>631429.13999999966</v>
          </cell>
          <cell r="L25">
            <v>481379.43000000023</v>
          </cell>
          <cell r="M25">
            <v>518421.98000000004</v>
          </cell>
          <cell r="N25">
            <v>3357931.8000000003</v>
          </cell>
          <cell r="O25">
            <v>3572126.22</v>
          </cell>
          <cell r="P25">
            <v>4741118.46</v>
          </cell>
          <cell r="Q25">
            <v>0.70825730855077607</v>
          </cell>
          <cell r="R25">
            <v>0.75343534445245652</v>
          </cell>
          <cell r="S25">
            <v>4.5178035901680458E-2</v>
          </cell>
          <cell r="T25">
            <v>0.90322580645161288</v>
          </cell>
        </row>
        <row r="26">
          <cell r="A26">
            <v>209</v>
          </cell>
          <cell r="B26" t="str">
            <v>REBIO Lago Piratuba</v>
          </cell>
          <cell r="C26" t="str">
            <v>ICMBio</v>
          </cell>
          <cell r="D26">
            <v>2</v>
          </cell>
          <cell r="E26" t="str">
            <v>consolidação</v>
          </cell>
          <cell r="F26"/>
          <cell r="G26"/>
          <cell r="H26"/>
          <cell r="I26"/>
          <cell r="J26">
            <v>317674.63</v>
          </cell>
          <cell r="K26">
            <v>733263.06400000001</v>
          </cell>
          <cell r="L26">
            <v>490833.24990000029</v>
          </cell>
          <cell r="M26">
            <v>199479.44999999998</v>
          </cell>
          <cell r="N26">
            <v>1741250.3939000003</v>
          </cell>
          <cell r="O26">
            <v>2601044.52</v>
          </cell>
          <cell r="P26">
            <v>3972689.82</v>
          </cell>
          <cell r="Q26">
            <v>0.43830514658705477</v>
          </cell>
          <cell r="R26">
            <v>0.654731337670858</v>
          </cell>
          <cell r="S26">
            <v>0.21642619108380323</v>
          </cell>
          <cell r="T26">
            <v>0.74193548387096775</v>
          </cell>
        </row>
        <row r="27">
          <cell r="A27">
            <v>210</v>
          </cell>
          <cell r="B27" t="str">
            <v>REBIO do Rio Trombetas</v>
          </cell>
          <cell r="C27" t="str">
            <v>ICMBio</v>
          </cell>
          <cell r="D27">
            <v>2</v>
          </cell>
          <cell r="E27" t="str">
            <v>consolidação</v>
          </cell>
          <cell r="F27"/>
          <cell r="G27"/>
          <cell r="H27"/>
          <cell r="I27"/>
          <cell r="J27">
            <v>260047.55</v>
          </cell>
          <cell r="K27">
            <v>396449.51800000004</v>
          </cell>
          <cell r="L27">
            <v>386586.85999999993</v>
          </cell>
          <cell r="M27">
            <v>207654.34999999998</v>
          </cell>
          <cell r="N27">
            <v>1250738.2779999999</v>
          </cell>
          <cell r="O27">
            <v>1457053.46</v>
          </cell>
          <cell r="P27">
            <v>2570165.38</v>
          </cell>
          <cell r="Q27">
            <v>0.48663727545812635</v>
          </cell>
          <cell r="R27">
            <v>0.56691039080138883</v>
          </cell>
          <cell r="S27">
            <v>8.027311534326248E-2</v>
          </cell>
          <cell r="T27">
            <v>0.79032258064516125</v>
          </cell>
        </row>
        <row r="28">
          <cell r="A28">
            <v>211</v>
          </cell>
          <cell r="B28" t="str">
            <v>REBIO do Tapirapé</v>
          </cell>
          <cell r="C28" t="str">
            <v>ICMBio</v>
          </cell>
          <cell r="D28">
            <v>2</v>
          </cell>
          <cell r="E28" t="str">
            <v>consolidação</v>
          </cell>
          <cell r="F28" t="str">
            <v>sim</v>
          </cell>
          <cell r="G28"/>
          <cell r="H28"/>
          <cell r="I28"/>
          <cell r="J28">
            <v>161489.23000000001</v>
          </cell>
          <cell r="K28">
            <v>301538.89</v>
          </cell>
          <cell r="L28">
            <v>285511.6700000001</v>
          </cell>
          <cell r="M28">
            <v>126452.97000000002</v>
          </cell>
          <cell r="N28">
            <v>874992.76</v>
          </cell>
          <cell r="O28">
            <v>855583.9</v>
          </cell>
          <cell r="P28">
            <v>2158673.66</v>
          </cell>
          <cell r="Q28">
            <v>0.40533813712258848</v>
          </cell>
          <cell r="R28">
            <v>0.39634703283496775</v>
          </cell>
          <cell r="S28">
            <v>-8.9911042876207325E-3</v>
          </cell>
          <cell r="T28">
            <v>0.95161290322580649</v>
          </cell>
        </row>
        <row r="29">
          <cell r="A29">
            <v>213</v>
          </cell>
          <cell r="B29" t="str">
            <v>REBIO de Uatumã</v>
          </cell>
          <cell r="C29" t="str">
            <v>ICMBio</v>
          </cell>
          <cell r="D29">
            <v>2</v>
          </cell>
          <cell r="E29" t="str">
            <v>consolidação</v>
          </cell>
          <cell r="F29"/>
          <cell r="G29"/>
          <cell r="H29"/>
          <cell r="I29"/>
          <cell r="J29">
            <v>197522.38999999996</v>
          </cell>
          <cell r="K29">
            <v>501861.46000000008</v>
          </cell>
          <cell r="L29">
            <v>410002.32</v>
          </cell>
          <cell r="M29">
            <v>164692.42999999996</v>
          </cell>
          <cell r="N29">
            <v>1274078.6000000001</v>
          </cell>
          <cell r="O29">
            <v>1356983.91</v>
          </cell>
          <cell r="P29">
            <v>2972561.24</v>
          </cell>
          <cell r="Q29">
            <v>0.42861307039043545</v>
          </cell>
          <cell r="R29">
            <v>0.45650326450465317</v>
          </cell>
          <cell r="S29">
            <v>2.7890194114217726E-2</v>
          </cell>
          <cell r="T29">
            <v>0.95161290322580649</v>
          </cell>
        </row>
        <row r="30">
          <cell r="A30">
            <v>216</v>
          </cell>
          <cell r="B30" t="str">
            <v>REBIO Nascentes da Serra do Cachimbo</v>
          </cell>
          <cell r="C30" t="str">
            <v>ICMBio</v>
          </cell>
          <cell r="D30">
            <v>1</v>
          </cell>
          <cell r="E30" t="str">
            <v>consolidação</v>
          </cell>
          <cell r="F30" t="str">
            <v>sim</v>
          </cell>
          <cell r="G30"/>
          <cell r="H30"/>
          <cell r="I30">
            <v>73464.87</v>
          </cell>
          <cell r="J30">
            <v>187537.72999999995</v>
          </cell>
          <cell r="K30">
            <v>310958.13800000004</v>
          </cell>
          <cell r="L30">
            <v>154053.36000000004</v>
          </cell>
          <cell r="M30">
            <v>39714.5</v>
          </cell>
          <cell r="N30">
            <v>765728.598</v>
          </cell>
          <cell r="O30">
            <v>843278.43</v>
          </cell>
          <cell r="P30">
            <v>1391303.09</v>
          </cell>
          <cell r="Q30">
            <v>0.55036792737950435</v>
          </cell>
          <cell r="R30">
            <v>0.6061069195210369</v>
          </cell>
          <cell r="S30">
            <v>5.5738992141532551E-2</v>
          </cell>
          <cell r="T30">
            <v>0.80555555555555558</v>
          </cell>
        </row>
        <row r="31">
          <cell r="A31">
            <v>218</v>
          </cell>
          <cell r="B31" t="str">
            <v>RDS Itatupã-Baquiá</v>
          </cell>
          <cell r="C31" t="str">
            <v>ICMBio</v>
          </cell>
          <cell r="D31">
            <v>1</v>
          </cell>
          <cell r="E31" t="str">
            <v>manutenção</v>
          </cell>
          <cell r="F31"/>
          <cell r="G31"/>
          <cell r="H31"/>
          <cell r="I31"/>
          <cell r="J31">
            <v>158654.15999999997</v>
          </cell>
          <cell r="K31">
            <v>207345.98999999996</v>
          </cell>
          <cell r="L31">
            <v>185675.69</v>
          </cell>
          <cell r="M31">
            <v>141373.52000000002</v>
          </cell>
          <cell r="N31">
            <v>693049.35999999987</v>
          </cell>
          <cell r="O31">
            <v>751676.29</v>
          </cell>
          <cell r="P31">
            <v>1197952.93</v>
          </cell>
          <cell r="Q31">
            <v>0.57852803949484055</v>
          </cell>
          <cell r="R31">
            <v>0.62746729957077707</v>
          </cell>
          <cell r="S31">
            <v>4.8939260075936519E-2</v>
          </cell>
          <cell r="T31">
            <v>1</v>
          </cell>
        </row>
        <row r="32">
          <cell r="A32">
            <v>220</v>
          </cell>
          <cell r="B32" t="str">
            <v>RESEX Auati-Paraná</v>
          </cell>
          <cell r="C32" t="str">
            <v>ICMBio</v>
          </cell>
          <cell r="D32">
            <v>2</v>
          </cell>
          <cell r="E32" t="str">
            <v>consolidação</v>
          </cell>
          <cell r="F32"/>
          <cell r="G32"/>
          <cell r="H32"/>
          <cell r="I32"/>
          <cell r="J32">
            <v>43072.75</v>
          </cell>
          <cell r="K32">
            <v>179486.16000000003</v>
          </cell>
          <cell r="L32">
            <v>329935.34999999998</v>
          </cell>
          <cell r="M32">
            <v>60520.790000000008</v>
          </cell>
          <cell r="N32">
            <v>613015.05000000005</v>
          </cell>
          <cell r="O32">
            <v>2071105.32</v>
          </cell>
          <cell r="P32">
            <v>3082516.83</v>
          </cell>
          <cell r="Q32">
            <v>0.19886835459711019</v>
          </cell>
          <cell r="R32">
            <v>0.67188775738168471</v>
          </cell>
          <cell r="S32">
            <v>0.47301940278457455</v>
          </cell>
          <cell r="T32">
            <v>0.83870967741935487</v>
          </cell>
        </row>
        <row r="33">
          <cell r="A33">
            <v>221</v>
          </cell>
          <cell r="B33" t="str">
            <v>RESEX Barreiro das Antas</v>
          </cell>
          <cell r="C33" t="str">
            <v>ICMBio</v>
          </cell>
          <cell r="D33">
            <v>1</v>
          </cell>
          <cell r="E33" t="str">
            <v>manutenção</v>
          </cell>
          <cell r="F33"/>
          <cell r="G33"/>
          <cell r="H33"/>
          <cell r="I33">
            <v>131176.57999999999</v>
          </cell>
          <cell r="J33">
            <v>100420.27</v>
          </cell>
          <cell r="K33">
            <v>166024.38999999998</v>
          </cell>
          <cell r="L33">
            <v>226968.8</v>
          </cell>
          <cell r="M33">
            <v>149103.66000000029</v>
          </cell>
          <cell r="N33">
            <v>773693.7000000003</v>
          </cell>
          <cell r="O33">
            <v>892717.04</v>
          </cell>
          <cell r="P33">
            <v>1148307.45</v>
          </cell>
          <cell r="Q33">
            <v>0.67376877159509885</v>
          </cell>
          <cell r="R33">
            <v>0.77741988001558304</v>
          </cell>
          <cell r="S33">
            <v>0.10365110842048419</v>
          </cell>
          <cell r="T33">
            <v>0.97222222222222221</v>
          </cell>
        </row>
        <row r="34">
          <cell r="A34">
            <v>222</v>
          </cell>
          <cell r="B34" t="str">
            <v>RESEX Chico Mendes</v>
          </cell>
          <cell r="C34" t="str">
            <v>ICMBio</v>
          </cell>
          <cell r="D34">
            <v>2</v>
          </cell>
          <cell r="E34" t="str">
            <v>consolidação</v>
          </cell>
          <cell r="F34"/>
          <cell r="G34"/>
          <cell r="H34"/>
          <cell r="I34"/>
          <cell r="J34">
            <v>275545.42000000004</v>
          </cell>
          <cell r="K34">
            <v>477160.42000000016</v>
          </cell>
          <cell r="L34">
            <v>500435.36000000022</v>
          </cell>
          <cell r="M34">
            <v>579572.7300000001</v>
          </cell>
          <cell r="N34">
            <v>1832713.9300000006</v>
          </cell>
          <cell r="O34">
            <v>2902729.7</v>
          </cell>
          <cell r="P34">
            <v>4252211.2300000004</v>
          </cell>
          <cell r="Q34">
            <v>0.43100256098989714</v>
          </cell>
          <cell r="R34">
            <v>0.6826400531377177</v>
          </cell>
          <cell r="S34">
            <v>0.25163749214782055</v>
          </cell>
          <cell r="T34">
            <v>0.69354838709677424</v>
          </cell>
        </row>
        <row r="35">
          <cell r="A35">
            <v>223</v>
          </cell>
          <cell r="B35" t="str">
            <v>RESEX Marinha Chocoaré-Mato Grosso</v>
          </cell>
          <cell r="C35" t="str">
            <v>ICMBio</v>
          </cell>
          <cell r="D35">
            <v>1</v>
          </cell>
          <cell r="E35" t="str">
            <v>consolidação</v>
          </cell>
          <cell r="F35" t="str">
            <v>sim</v>
          </cell>
          <cell r="G35"/>
          <cell r="H35"/>
          <cell r="I35"/>
          <cell r="J35"/>
          <cell r="K35">
            <v>45579.888999999981</v>
          </cell>
          <cell r="L35">
            <v>183319.25999999992</v>
          </cell>
          <cell r="M35">
            <v>83564.789999999994</v>
          </cell>
          <cell r="N35">
            <v>312463.9389999999</v>
          </cell>
          <cell r="O35">
            <v>386780.34</v>
          </cell>
          <cell r="P35">
            <v>884859.29</v>
          </cell>
          <cell r="Q35">
            <v>0.35312274226108864</v>
          </cell>
          <cell r="R35">
            <v>0.43710943013323622</v>
          </cell>
          <cell r="S35">
            <v>8.3986687872147581E-2</v>
          </cell>
          <cell r="T35">
            <v>0.83333333333333337</v>
          </cell>
        </row>
        <row r="36">
          <cell r="A36">
            <v>227</v>
          </cell>
          <cell r="B36" t="str">
            <v>RESEX Maracanã</v>
          </cell>
          <cell r="C36" t="str">
            <v>ICMBio</v>
          </cell>
          <cell r="D36">
            <v>1</v>
          </cell>
          <cell r="E36" t="str">
            <v>consolidação</v>
          </cell>
          <cell r="F36" t="str">
            <v>sim</v>
          </cell>
          <cell r="G36"/>
          <cell r="H36"/>
          <cell r="I36">
            <v>21564.419999999995</v>
          </cell>
          <cell r="J36">
            <v>67740.069999999992</v>
          </cell>
          <cell r="K36">
            <v>66416.05</v>
          </cell>
          <cell r="L36">
            <v>215232.02</v>
          </cell>
          <cell r="M36">
            <v>171454.47999999998</v>
          </cell>
          <cell r="N36">
            <v>542407.03999999992</v>
          </cell>
          <cell r="O36">
            <v>366506.22</v>
          </cell>
          <cell r="P36">
            <v>911084.2</v>
          </cell>
          <cell r="Q36">
            <v>0.59534238438115816</v>
          </cell>
          <cell r="R36">
            <v>0.40227480621439815</v>
          </cell>
          <cell r="S36">
            <v>-0.19306757816676001</v>
          </cell>
          <cell r="T36">
            <v>0.72222222222222221</v>
          </cell>
        </row>
        <row r="37">
          <cell r="A37">
            <v>228</v>
          </cell>
          <cell r="B37" t="str">
            <v>RESEX de São João da Ponta</v>
          </cell>
          <cell r="C37" t="str">
            <v>ICMBio</v>
          </cell>
          <cell r="D37">
            <v>1</v>
          </cell>
          <cell r="E37" t="str">
            <v>consolidação</v>
          </cell>
          <cell r="F37" t="str">
            <v>sim</v>
          </cell>
          <cell r="G37"/>
          <cell r="H37"/>
          <cell r="I37"/>
          <cell r="J37"/>
          <cell r="K37">
            <v>225102.12999999992</v>
          </cell>
          <cell r="L37">
            <v>195392.81000000003</v>
          </cell>
          <cell r="M37">
            <v>60594.57</v>
          </cell>
          <cell r="N37">
            <v>481089.50999999995</v>
          </cell>
          <cell r="O37">
            <v>559322.43999999994</v>
          </cell>
          <cell r="P37">
            <v>1066522.6000000001</v>
          </cell>
          <cell r="Q37">
            <v>0.45108233993353719</v>
          </cell>
          <cell r="R37">
            <v>0.52443561908580272</v>
          </cell>
          <cell r="S37">
            <v>7.3353279152265527E-2</v>
          </cell>
          <cell r="T37">
            <v>0.75</v>
          </cell>
        </row>
        <row r="38">
          <cell r="A38">
            <v>230</v>
          </cell>
          <cell r="B38" t="str">
            <v>RESEX Baixo Juruá</v>
          </cell>
          <cell r="C38" t="str">
            <v>ICMBio</v>
          </cell>
          <cell r="D38">
            <v>2</v>
          </cell>
          <cell r="E38" t="str">
            <v>consolidação</v>
          </cell>
          <cell r="F38"/>
          <cell r="G38"/>
          <cell r="H38"/>
          <cell r="I38"/>
          <cell r="J38">
            <v>231648.80000000005</v>
          </cell>
          <cell r="K38">
            <v>507848.56999999995</v>
          </cell>
          <cell r="L38">
            <v>328934.34999999992</v>
          </cell>
          <cell r="M38">
            <v>25608.080000000002</v>
          </cell>
          <cell r="N38">
            <v>1094039.8</v>
          </cell>
          <cell r="O38">
            <v>1952158.08</v>
          </cell>
          <cell r="P38">
            <v>2580093.4300000002</v>
          </cell>
          <cell r="Q38">
            <v>0.42403107859547551</v>
          </cell>
          <cell r="R38">
            <v>0.75662301888036665</v>
          </cell>
          <cell r="S38">
            <v>0.33259194028489114</v>
          </cell>
          <cell r="T38">
            <v>0.79032258064516125</v>
          </cell>
        </row>
        <row r="39">
          <cell r="A39">
            <v>232</v>
          </cell>
          <cell r="B39" t="str">
            <v>RESEX do Cazumbá-Iracema</v>
          </cell>
          <cell r="C39" t="str">
            <v>ICMBio</v>
          </cell>
          <cell r="D39">
            <v>2</v>
          </cell>
          <cell r="E39" t="str">
            <v>consolidação</v>
          </cell>
          <cell r="F39"/>
          <cell r="G39"/>
          <cell r="H39"/>
          <cell r="I39"/>
          <cell r="J39">
            <v>233649.93999999994</v>
          </cell>
          <cell r="K39">
            <v>513434.97</v>
          </cell>
          <cell r="L39">
            <v>316274.59999999992</v>
          </cell>
          <cell r="M39">
            <v>374658.62</v>
          </cell>
          <cell r="N39">
            <v>1438018.13</v>
          </cell>
          <cell r="O39">
            <v>1579093.65</v>
          </cell>
          <cell r="P39">
            <v>2492069.7799999998</v>
          </cell>
          <cell r="Q39">
            <v>0.57703766625668085</v>
          </cell>
          <cell r="R39">
            <v>0.63364744545796792</v>
          </cell>
          <cell r="S39">
            <v>5.6609779201287069E-2</v>
          </cell>
          <cell r="T39">
            <v>0.77419354838709675</v>
          </cell>
        </row>
        <row r="40">
          <cell r="A40">
            <v>235</v>
          </cell>
          <cell r="B40" t="str">
            <v>RESEX Médio Juruá</v>
          </cell>
          <cell r="C40" t="str">
            <v>ICMBio</v>
          </cell>
          <cell r="D40">
            <v>1</v>
          </cell>
          <cell r="E40" t="str">
            <v>manutenção</v>
          </cell>
          <cell r="F40"/>
          <cell r="G40"/>
          <cell r="H40"/>
          <cell r="I40">
            <v>16628</v>
          </cell>
          <cell r="J40">
            <v>92262.99</v>
          </cell>
          <cell r="K40">
            <v>188721.69000000003</v>
          </cell>
          <cell r="L40">
            <v>213247.95</v>
          </cell>
          <cell r="M40">
            <v>95900.499999999985</v>
          </cell>
          <cell r="N40">
            <v>606761.13</v>
          </cell>
          <cell r="O40">
            <v>694777.57</v>
          </cell>
          <cell r="P40">
            <v>1318814.1200000001</v>
          </cell>
          <cell r="Q40">
            <v>0.46008085658045572</v>
          </cell>
          <cell r="R40">
            <v>0.52681993577684771</v>
          </cell>
          <cell r="S40">
            <v>6.6739079196391993E-2</v>
          </cell>
          <cell r="T40">
            <v>0.97222222222222221</v>
          </cell>
        </row>
        <row r="41">
          <cell r="A41">
            <v>238</v>
          </cell>
          <cell r="B41" t="str">
            <v>RESEX do Rio Cautário</v>
          </cell>
          <cell r="C41" t="str">
            <v>ICMBio</v>
          </cell>
          <cell r="D41">
            <v>1</v>
          </cell>
          <cell r="E41" t="str">
            <v>manutenção</v>
          </cell>
          <cell r="F41"/>
          <cell r="G41"/>
          <cell r="H41"/>
          <cell r="I41"/>
          <cell r="J41">
            <v>125399.18000000002</v>
          </cell>
          <cell r="K41">
            <v>482448.68800000026</v>
          </cell>
          <cell r="L41">
            <v>250304.00000000003</v>
          </cell>
          <cell r="M41">
            <v>220305.52999999997</v>
          </cell>
          <cell r="N41">
            <v>1078457.3980000003</v>
          </cell>
          <cell r="O41">
            <v>1007715.28</v>
          </cell>
          <cell r="P41">
            <v>1491313.28</v>
          </cell>
          <cell r="Q41">
            <v>0.72315952151918095</v>
          </cell>
          <cell r="R41">
            <v>0.67572339998206143</v>
          </cell>
          <cell r="S41">
            <v>-4.7436121537119513E-2</v>
          </cell>
          <cell r="T41">
            <v>0.97222222222222221</v>
          </cell>
        </row>
        <row r="42">
          <cell r="A42">
            <v>239</v>
          </cell>
          <cell r="B42" t="str">
            <v>RESEX Rio Jutaí</v>
          </cell>
          <cell r="C42" t="str">
            <v>ICMBio</v>
          </cell>
          <cell r="D42">
            <v>1</v>
          </cell>
          <cell r="E42" t="str">
            <v>consolidação</v>
          </cell>
          <cell r="F42"/>
          <cell r="G42"/>
          <cell r="H42">
            <v>135135.6</v>
          </cell>
          <cell r="I42">
            <v>114494.48000000001</v>
          </cell>
          <cell r="J42">
            <v>12390</v>
          </cell>
          <cell r="K42">
            <v>126607.792</v>
          </cell>
          <cell r="L42">
            <v>13450.85</v>
          </cell>
          <cell r="M42"/>
          <cell r="N42">
            <v>402078.72200000001</v>
          </cell>
          <cell r="O42">
            <v>448295.91</v>
          </cell>
          <cell r="P42">
            <v>1986437.67</v>
          </cell>
          <cell r="Q42">
            <v>0.20241194982976737</v>
          </cell>
          <cell r="R42">
            <v>0.22567831690384726</v>
          </cell>
          <cell r="S42">
            <v>2.3266367074079891E-2</v>
          </cell>
          <cell r="T42">
            <v>0.80555555555555558</v>
          </cell>
        </row>
        <row r="43">
          <cell r="A43">
            <v>241</v>
          </cell>
          <cell r="B43" t="str">
            <v>RESEX Ipaú-Anilzinho</v>
          </cell>
          <cell r="C43" t="str">
            <v>ICMBio</v>
          </cell>
          <cell r="D43">
            <v>1</v>
          </cell>
          <cell r="E43" t="str">
            <v>consolidação</v>
          </cell>
          <cell r="F43"/>
          <cell r="G43"/>
          <cell r="H43"/>
          <cell r="I43"/>
          <cell r="J43">
            <v>210707.77999999997</v>
          </cell>
          <cell r="K43">
            <v>196968.13999999993</v>
          </cell>
          <cell r="L43">
            <v>241543.13000000012</v>
          </cell>
          <cell r="M43">
            <v>98048.089999999982</v>
          </cell>
          <cell r="N43">
            <v>747267.14</v>
          </cell>
          <cell r="O43">
            <v>889130.13</v>
          </cell>
          <cell r="P43">
            <v>1289275.47</v>
          </cell>
          <cell r="Q43">
            <v>0.57960238706783118</v>
          </cell>
          <cell r="R43">
            <v>0.68963549736969709</v>
          </cell>
          <cell r="S43">
            <v>0.11003311030186591</v>
          </cell>
          <cell r="T43">
            <v>0.83333333333333337</v>
          </cell>
        </row>
        <row r="44">
          <cell r="A44">
            <v>242</v>
          </cell>
          <cell r="B44" t="str">
            <v>RESEX do Lago do Capanã Grande</v>
          </cell>
          <cell r="C44" t="str">
            <v>ICMBio</v>
          </cell>
          <cell r="D44">
            <v>2</v>
          </cell>
          <cell r="E44" t="str">
            <v>consolidação</v>
          </cell>
          <cell r="F44"/>
          <cell r="G44"/>
          <cell r="H44"/>
          <cell r="I44"/>
          <cell r="J44">
            <v>10393.720000000001</v>
          </cell>
          <cell r="K44">
            <v>256646.15599999993</v>
          </cell>
          <cell r="L44">
            <v>165253.78000000003</v>
          </cell>
          <cell r="M44">
            <v>337556.4099999998</v>
          </cell>
          <cell r="N44">
            <v>769850.06599999976</v>
          </cell>
          <cell r="O44">
            <v>995695.44</v>
          </cell>
          <cell r="P44">
            <v>1892637.69</v>
          </cell>
          <cell r="Q44">
            <v>0.40676040114154116</v>
          </cell>
          <cell r="R44">
            <v>0.52608877296531065</v>
          </cell>
          <cell r="S44">
            <v>0.11932837182376949</v>
          </cell>
          <cell r="T44">
            <v>0.69354838709677424</v>
          </cell>
        </row>
        <row r="45">
          <cell r="A45">
            <v>243</v>
          </cell>
          <cell r="B45" t="str">
            <v>RESEX Mãe Grande de Curuçá</v>
          </cell>
          <cell r="C45" t="str">
            <v>ICMBio</v>
          </cell>
          <cell r="D45">
            <v>1</v>
          </cell>
          <cell r="E45" t="str">
            <v>consolidação</v>
          </cell>
          <cell r="F45" t="str">
            <v>sim</v>
          </cell>
          <cell r="G45"/>
          <cell r="H45"/>
          <cell r="I45"/>
          <cell r="J45"/>
          <cell r="K45">
            <v>19157.21</v>
          </cell>
          <cell r="L45">
            <v>176135.79999999996</v>
          </cell>
          <cell r="M45">
            <v>104667.95999999999</v>
          </cell>
          <cell r="N45">
            <v>299960.96999999997</v>
          </cell>
          <cell r="O45">
            <v>351341.24</v>
          </cell>
          <cell r="P45">
            <v>966818.21</v>
          </cell>
          <cell r="Q45">
            <v>0.3102558132412504</v>
          </cell>
          <cell r="R45">
            <v>0.36339948541101641</v>
          </cell>
          <cell r="S45">
            <v>5.314367216976601E-2</v>
          </cell>
          <cell r="T45">
            <v>0.66666666666666663</v>
          </cell>
        </row>
        <row r="46">
          <cell r="A46">
            <v>244</v>
          </cell>
          <cell r="B46" t="str">
            <v>RESEX Mapuá</v>
          </cell>
          <cell r="C46" t="str">
            <v>ICMBio</v>
          </cell>
          <cell r="D46">
            <v>1</v>
          </cell>
          <cell r="E46" t="str">
            <v>consolidação</v>
          </cell>
          <cell r="F46"/>
          <cell r="G46"/>
          <cell r="H46"/>
          <cell r="I46"/>
          <cell r="J46">
            <v>73705.310000000012</v>
          </cell>
          <cell r="K46">
            <v>121446.698</v>
          </cell>
          <cell r="L46">
            <v>148484.38</v>
          </cell>
          <cell r="M46">
            <v>28071</v>
          </cell>
          <cell r="N46">
            <v>371707.38800000004</v>
          </cell>
          <cell r="O46">
            <v>362135.51</v>
          </cell>
          <cell r="P46">
            <v>909672.02</v>
          </cell>
          <cell r="Q46">
            <v>0.40861692986885539</v>
          </cell>
          <cell r="R46">
            <v>0.39809459017987603</v>
          </cell>
          <cell r="S46">
            <v>-1.0522339688979365E-2</v>
          </cell>
          <cell r="T46">
            <v>0.47222222222222221</v>
          </cell>
        </row>
        <row r="47">
          <cell r="A47">
            <v>256</v>
          </cell>
          <cell r="B47" t="str">
            <v>RESEX Rio Ouro Preto</v>
          </cell>
          <cell r="C47" t="str">
            <v>ICMBio</v>
          </cell>
          <cell r="D47">
            <v>2</v>
          </cell>
          <cell r="E47" t="str">
            <v>consolidação</v>
          </cell>
          <cell r="F47"/>
          <cell r="G47"/>
          <cell r="H47"/>
          <cell r="I47"/>
          <cell r="J47">
            <v>280030.52999999991</v>
          </cell>
          <cell r="K47">
            <v>494520.17400000006</v>
          </cell>
          <cell r="L47">
            <v>284842.97000000015</v>
          </cell>
          <cell r="M47">
            <v>270495.41000000003</v>
          </cell>
          <cell r="N47">
            <v>1329889.0840000003</v>
          </cell>
          <cell r="O47">
            <v>1415906.16</v>
          </cell>
          <cell r="P47">
            <v>1976181.63</v>
          </cell>
          <cell r="Q47">
            <v>0.67295893444774124</v>
          </cell>
          <cell r="R47">
            <v>0.71648584244758917</v>
          </cell>
          <cell r="S47">
            <v>4.352690799984793E-2</v>
          </cell>
          <cell r="T47">
            <v>0.91935483870967738</v>
          </cell>
        </row>
        <row r="48">
          <cell r="A48">
            <v>257</v>
          </cell>
          <cell r="B48" t="str">
            <v>RESEX Riozinho da Liberdade</v>
          </cell>
          <cell r="C48" t="str">
            <v>ICMBio</v>
          </cell>
          <cell r="D48">
            <v>1</v>
          </cell>
          <cell r="E48" t="str">
            <v>consolidação</v>
          </cell>
          <cell r="F48"/>
          <cell r="G48"/>
          <cell r="H48"/>
          <cell r="I48"/>
          <cell r="J48">
            <v>40865.31</v>
          </cell>
          <cell r="K48">
            <v>134539.32499999998</v>
          </cell>
          <cell r="L48">
            <v>192133.87</v>
          </cell>
          <cell r="M48">
            <v>327283.54000000004</v>
          </cell>
          <cell r="N48">
            <v>694822.04500000004</v>
          </cell>
          <cell r="O48">
            <v>782168.54</v>
          </cell>
          <cell r="P48">
            <v>1163967.57</v>
          </cell>
          <cell r="Q48">
            <v>0.59694278681664648</v>
          </cell>
          <cell r="R48">
            <v>0.67198482170770446</v>
          </cell>
          <cell r="S48">
            <v>7.5042034891057985E-2</v>
          </cell>
          <cell r="T48">
            <v>0.72222222222222221</v>
          </cell>
        </row>
        <row r="49">
          <cell r="A49">
            <v>258</v>
          </cell>
          <cell r="B49" t="str">
            <v>RESEX Riozinho do Anfrísio</v>
          </cell>
          <cell r="C49" t="str">
            <v>ICMBio</v>
          </cell>
          <cell r="D49">
            <v>2</v>
          </cell>
          <cell r="E49" t="str">
            <v>consolidação</v>
          </cell>
          <cell r="F49" t="str">
            <v>sim</v>
          </cell>
          <cell r="G49"/>
          <cell r="H49"/>
          <cell r="I49"/>
          <cell r="J49">
            <v>185863.55</v>
          </cell>
          <cell r="K49">
            <v>446491.49400000006</v>
          </cell>
          <cell r="L49">
            <v>314284.01999999996</v>
          </cell>
          <cell r="M49">
            <v>73266.740000000005</v>
          </cell>
          <cell r="N49">
            <v>1019905.804</v>
          </cell>
          <cell r="O49">
            <v>1721719.95</v>
          </cell>
          <cell r="P49">
            <v>2862693.65</v>
          </cell>
          <cell r="Q49">
            <v>0.35627486860146562</v>
          </cell>
          <cell r="R49">
            <v>0.60143353096828922</v>
          </cell>
          <cell r="S49">
            <v>0.2451586623668236</v>
          </cell>
          <cell r="T49">
            <v>0.83870967741935487</v>
          </cell>
        </row>
        <row r="50">
          <cell r="A50">
            <v>259</v>
          </cell>
          <cell r="B50" t="str">
            <v>RESEX Tapajós-Arapiuns</v>
          </cell>
          <cell r="C50" t="str">
            <v>ICMBio</v>
          </cell>
          <cell r="D50">
            <v>1</v>
          </cell>
          <cell r="E50" t="str">
            <v>manutenção</v>
          </cell>
          <cell r="F50"/>
          <cell r="G50"/>
          <cell r="H50"/>
          <cell r="I50">
            <v>271528.17999999993</v>
          </cell>
          <cell r="J50">
            <v>162598.56000000003</v>
          </cell>
          <cell r="K50">
            <v>353246.76000000007</v>
          </cell>
          <cell r="L50">
            <v>355794.08000000013</v>
          </cell>
          <cell r="M50">
            <v>180482.44000000006</v>
          </cell>
          <cell r="N50">
            <v>1323650.02</v>
          </cell>
          <cell r="O50">
            <v>1420213.94</v>
          </cell>
          <cell r="P50">
            <v>1740419.04</v>
          </cell>
          <cell r="Q50">
            <v>0.76053524443170883</v>
          </cell>
          <cell r="R50">
            <v>0.81601838830722051</v>
          </cell>
          <cell r="S50">
            <v>5.5483143875511676E-2</v>
          </cell>
          <cell r="T50">
            <v>0.83333333333333337</v>
          </cell>
        </row>
        <row r="51">
          <cell r="A51">
            <v>260</v>
          </cell>
          <cell r="B51" t="str">
            <v>RESEX Verde para Sempre</v>
          </cell>
          <cell r="C51" t="str">
            <v>ICMBio</v>
          </cell>
          <cell r="D51">
            <v>2</v>
          </cell>
          <cell r="E51" t="str">
            <v>consolidação</v>
          </cell>
          <cell r="F51"/>
          <cell r="G51"/>
          <cell r="H51"/>
          <cell r="I51"/>
          <cell r="J51">
            <v>196654.36000000002</v>
          </cell>
          <cell r="K51">
            <v>799818.15</v>
          </cell>
          <cell r="L51">
            <v>829128.48000000021</v>
          </cell>
          <cell r="M51">
            <v>388861.49000000011</v>
          </cell>
          <cell r="N51">
            <v>2214462.4800000004</v>
          </cell>
          <cell r="O51">
            <v>2904168.32</v>
          </cell>
          <cell r="P51">
            <v>3965462.62</v>
          </cell>
          <cell r="Q51">
            <v>0.55843736083433326</v>
          </cell>
          <cell r="R51">
            <v>0.73236557705844663</v>
          </cell>
          <cell r="S51">
            <v>0.17392821622411336</v>
          </cell>
          <cell r="T51">
            <v>0.67741935483870963</v>
          </cell>
        </row>
        <row r="52">
          <cell r="A52">
            <v>264</v>
          </cell>
          <cell r="B52" t="str">
            <v>PARNA do Rio Novo</v>
          </cell>
          <cell r="C52" t="str">
            <v>ICMBio</v>
          </cell>
          <cell r="D52">
            <v>1</v>
          </cell>
          <cell r="E52" t="str">
            <v>consolidação</v>
          </cell>
          <cell r="F52" t="str">
            <v>sim</v>
          </cell>
          <cell r="G52"/>
          <cell r="H52"/>
          <cell r="I52"/>
          <cell r="J52">
            <v>214302.16999999993</v>
          </cell>
          <cell r="K52">
            <v>496314.82</v>
          </cell>
          <cell r="L52">
            <v>192081.12</v>
          </cell>
          <cell r="M52">
            <v>25365.359999999997</v>
          </cell>
          <cell r="N52">
            <v>928063.47</v>
          </cell>
          <cell r="O52">
            <v>1288922.6000000001</v>
          </cell>
          <cell r="P52">
            <v>1478327.07</v>
          </cell>
          <cell r="Q52">
            <v>0.6277795278415621</v>
          </cell>
          <cell r="R52">
            <v>0.87187918435397382</v>
          </cell>
          <cell r="S52">
            <v>0.24409965651241172</v>
          </cell>
          <cell r="T52">
            <v>0.72222222222222221</v>
          </cell>
        </row>
        <row r="53">
          <cell r="A53">
            <v>267</v>
          </cell>
          <cell r="B53" t="str">
            <v>PARNA do Jamanxim</v>
          </cell>
          <cell r="C53" t="str">
            <v>ICMBio</v>
          </cell>
          <cell r="D53">
            <v>2</v>
          </cell>
          <cell r="E53" t="str">
            <v>consolidação</v>
          </cell>
          <cell r="F53" t="str">
            <v>sim</v>
          </cell>
          <cell r="G53"/>
          <cell r="H53"/>
          <cell r="I53"/>
          <cell r="J53">
            <v>222286.42999999996</v>
          </cell>
          <cell r="K53">
            <v>571031.79800000007</v>
          </cell>
          <cell r="L53">
            <v>382907.36999999988</v>
          </cell>
          <cell r="M53">
            <v>144991.35999999999</v>
          </cell>
          <cell r="N53">
            <v>1321216.9579999996</v>
          </cell>
          <cell r="O53">
            <v>2226121.58</v>
          </cell>
          <cell r="P53">
            <v>2380230.48</v>
          </cell>
          <cell r="Q53">
            <v>0.55507942155248746</v>
          </cell>
          <cell r="R53">
            <v>0.93525463130780517</v>
          </cell>
          <cell r="S53">
            <v>0.38017520975531771</v>
          </cell>
          <cell r="T53">
            <v>0.58064516129032262</v>
          </cell>
        </row>
        <row r="54">
          <cell r="A54">
            <v>273</v>
          </cell>
          <cell r="B54" t="str">
            <v>RESEX Arióca Pruanã</v>
          </cell>
          <cell r="C54" t="str">
            <v>ICMBio</v>
          </cell>
          <cell r="D54">
            <v>1</v>
          </cell>
          <cell r="E54" t="str">
            <v>consolidação</v>
          </cell>
          <cell r="F54"/>
          <cell r="G54"/>
          <cell r="H54"/>
          <cell r="I54"/>
          <cell r="J54">
            <v>88534.59</v>
          </cell>
          <cell r="K54">
            <v>82414.890000000014</v>
          </cell>
          <cell r="L54">
            <v>187697.82999999993</v>
          </cell>
          <cell r="M54">
            <v>48946.670000000006</v>
          </cell>
          <cell r="N54">
            <v>407593.97999999992</v>
          </cell>
          <cell r="O54">
            <v>571621.80000000005</v>
          </cell>
          <cell r="P54">
            <v>1452966.07</v>
          </cell>
          <cell r="Q54">
            <v>0.28052546333721329</v>
          </cell>
          <cell r="R54">
            <v>0.39341717043674668</v>
          </cell>
          <cell r="S54">
            <v>0.11289170709953339</v>
          </cell>
          <cell r="T54">
            <v>0.66666666666666663</v>
          </cell>
        </row>
        <row r="55">
          <cell r="A55">
            <v>274</v>
          </cell>
          <cell r="B55" t="str">
            <v>RESEX Alto Tarauacá</v>
          </cell>
          <cell r="C55" t="str">
            <v>ICMBio</v>
          </cell>
          <cell r="D55">
            <v>1</v>
          </cell>
          <cell r="E55" t="str">
            <v>manutenção</v>
          </cell>
          <cell r="F55"/>
          <cell r="G55"/>
          <cell r="H55"/>
          <cell r="I55"/>
          <cell r="J55">
            <v>227502.68</v>
          </cell>
          <cell r="K55">
            <v>294720.17600000009</v>
          </cell>
          <cell r="L55">
            <v>222578.80000000002</v>
          </cell>
          <cell r="M55">
            <v>114072.2</v>
          </cell>
          <cell r="N55">
            <v>858873.85600000003</v>
          </cell>
          <cell r="O55">
            <v>916038.49</v>
          </cell>
          <cell r="P55">
            <v>1302161.94</v>
          </cell>
          <cell r="Q55">
            <v>0.65957530289972999</v>
          </cell>
          <cell r="R55">
            <v>0.70347509158499899</v>
          </cell>
          <cell r="S55">
            <v>4.3899788685269003E-2</v>
          </cell>
          <cell r="T55">
            <v>0.94444444444444442</v>
          </cell>
        </row>
        <row r="56">
          <cell r="A56">
            <v>279</v>
          </cell>
          <cell r="B56" t="str">
            <v>RESEX de Cururupu</v>
          </cell>
          <cell r="C56" t="str">
            <v>ICMBio</v>
          </cell>
          <cell r="D56">
            <v>1</v>
          </cell>
          <cell r="E56" t="str">
            <v>manutenção</v>
          </cell>
          <cell r="F56"/>
          <cell r="G56"/>
          <cell r="H56"/>
          <cell r="I56"/>
          <cell r="J56">
            <v>39179.97</v>
          </cell>
          <cell r="K56">
            <v>14165.86</v>
          </cell>
          <cell r="L56">
            <v>182806.36999999994</v>
          </cell>
          <cell r="M56">
            <v>74772.990000000005</v>
          </cell>
          <cell r="N56">
            <v>310925.18999999994</v>
          </cell>
          <cell r="O56">
            <v>647574.23</v>
          </cell>
          <cell r="P56">
            <v>979242.58</v>
          </cell>
          <cell r="Q56">
            <v>0.31751600303164917</v>
          </cell>
          <cell r="R56">
            <v>0.66130113541427094</v>
          </cell>
          <cell r="S56">
            <v>0.34378513238262176</v>
          </cell>
          <cell r="T56">
            <v>0.94444444444444442</v>
          </cell>
        </row>
        <row r="57">
          <cell r="A57">
            <v>280</v>
          </cell>
          <cell r="B57" t="str">
            <v>RESEX Rio Iriri</v>
          </cell>
          <cell r="C57" t="str">
            <v>ICMBio</v>
          </cell>
          <cell r="D57">
            <v>2</v>
          </cell>
          <cell r="E57" t="str">
            <v>consolidação</v>
          </cell>
          <cell r="F57" t="str">
            <v>sim</v>
          </cell>
          <cell r="G57"/>
          <cell r="H57"/>
          <cell r="I57"/>
          <cell r="J57">
            <v>158655.49</v>
          </cell>
          <cell r="K57">
            <v>321322.12000000005</v>
          </cell>
          <cell r="L57">
            <v>190195.78000000003</v>
          </cell>
          <cell r="M57">
            <v>19980.71</v>
          </cell>
          <cell r="N57">
            <v>690154.10000000009</v>
          </cell>
          <cell r="O57">
            <v>1384863.14</v>
          </cell>
          <cell r="P57">
            <v>2610450.5699999998</v>
          </cell>
          <cell r="Q57">
            <v>0.26438121753058136</v>
          </cell>
          <cell r="R57">
            <v>0.53050732157705638</v>
          </cell>
          <cell r="S57">
            <v>0.26612610404647502</v>
          </cell>
          <cell r="T57">
            <v>0.62903225806451613</v>
          </cell>
        </row>
        <row r="58">
          <cell r="A58">
            <v>281</v>
          </cell>
          <cell r="B58" t="str">
            <v>PARNA do Juruena</v>
          </cell>
          <cell r="C58" t="str">
            <v>ICMBio</v>
          </cell>
          <cell r="D58">
            <v>1</v>
          </cell>
          <cell r="E58" t="str">
            <v>manutenção</v>
          </cell>
          <cell r="F58"/>
          <cell r="G58">
            <v>225</v>
          </cell>
          <cell r="H58">
            <v>516223.9800000001</v>
          </cell>
          <cell r="I58">
            <v>594612.64999999991</v>
          </cell>
          <cell r="J58">
            <v>410702.22</v>
          </cell>
          <cell r="K58">
            <v>284056.81000000006</v>
          </cell>
          <cell r="L58">
            <v>322173.46000000002</v>
          </cell>
          <cell r="M58">
            <v>207267.13000000006</v>
          </cell>
          <cell r="N58">
            <v>2335261.25</v>
          </cell>
          <cell r="O58">
            <v>2447163.12</v>
          </cell>
          <cell r="P58">
            <v>3109830.77</v>
          </cell>
          <cell r="Q58">
            <v>0.7509287233658698</v>
          </cell>
          <cell r="R58">
            <v>0.78691199006947898</v>
          </cell>
          <cell r="S58">
            <v>3.5983266703609185E-2</v>
          </cell>
          <cell r="T58">
            <v>0.97222222222222221</v>
          </cell>
        </row>
        <row r="59">
          <cell r="A59">
            <v>282</v>
          </cell>
          <cell r="B59" t="str">
            <v>RESEX Terra Grande Pracuúba</v>
          </cell>
          <cell r="C59" t="str">
            <v>ICMBio</v>
          </cell>
          <cell r="D59">
            <v>1</v>
          </cell>
          <cell r="E59" t="str">
            <v>consolidação</v>
          </cell>
          <cell r="F59"/>
          <cell r="G59"/>
          <cell r="H59"/>
          <cell r="I59"/>
          <cell r="J59">
            <v>56584.38</v>
          </cell>
          <cell r="K59">
            <v>199806.23600000003</v>
          </cell>
          <cell r="L59">
            <v>174805.03999999998</v>
          </cell>
          <cell r="M59">
            <v>64879.200000000004</v>
          </cell>
          <cell r="N59">
            <v>496074.85600000003</v>
          </cell>
          <cell r="O59">
            <v>473800.94</v>
          </cell>
          <cell r="P59">
            <v>1291730.06</v>
          </cell>
          <cell r="Q59">
            <v>0.3840391048885245</v>
          </cell>
          <cell r="R59">
            <v>0.36679562911154984</v>
          </cell>
          <cell r="S59">
            <v>-1.7243475776974659E-2</v>
          </cell>
          <cell r="T59">
            <v>0.83333333333333337</v>
          </cell>
        </row>
        <row r="60">
          <cell r="A60">
            <v>283</v>
          </cell>
          <cell r="B60" t="str">
            <v>RESEX Rio Unini</v>
          </cell>
          <cell r="C60" t="str">
            <v>ICMBio</v>
          </cell>
          <cell r="D60">
            <v>1</v>
          </cell>
          <cell r="E60" t="str">
            <v>consolidação</v>
          </cell>
          <cell r="F60"/>
          <cell r="G60"/>
          <cell r="H60"/>
          <cell r="I60">
            <v>174962.14000000004</v>
          </cell>
          <cell r="J60">
            <v>235732.32999999996</v>
          </cell>
          <cell r="K60">
            <v>245598.63599999985</v>
          </cell>
          <cell r="L60">
            <v>234434.29</v>
          </cell>
          <cell r="M60">
            <v>64544.150000000016</v>
          </cell>
          <cell r="N60">
            <v>955271.54599999986</v>
          </cell>
          <cell r="O60">
            <v>1009326.71</v>
          </cell>
          <cell r="P60">
            <v>1377081.86</v>
          </cell>
          <cell r="Q60">
            <v>0.69369263639853607</v>
          </cell>
          <cell r="R60">
            <v>0.7329460501353201</v>
          </cell>
          <cell r="S60">
            <v>3.9253413736784037E-2</v>
          </cell>
          <cell r="T60">
            <v>0.80555555555555558</v>
          </cell>
        </row>
        <row r="61">
          <cell r="A61">
            <v>284</v>
          </cell>
          <cell r="B61" t="str">
            <v>PARNA Campos Amazônicos</v>
          </cell>
          <cell r="C61" t="str">
            <v>ICMBio</v>
          </cell>
          <cell r="D61">
            <v>2</v>
          </cell>
          <cell r="E61" t="str">
            <v>consolidação</v>
          </cell>
          <cell r="F61"/>
          <cell r="G61"/>
          <cell r="H61"/>
          <cell r="I61"/>
          <cell r="J61">
            <v>333178.56999999995</v>
          </cell>
          <cell r="K61">
            <v>422279.77999999991</v>
          </cell>
          <cell r="L61">
            <v>438893.10999999975</v>
          </cell>
          <cell r="M61">
            <v>444071.78</v>
          </cell>
          <cell r="N61">
            <v>1638423.2399999995</v>
          </cell>
          <cell r="O61">
            <v>1869502.76</v>
          </cell>
          <cell r="P61">
            <v>2624447.06</v>
          </cell>
          <cell r="Q61">
            <v>0.62429273768623839</v>
          </cell>
          <cell r="R61">
            <v>0.71234157796271191</v>
          </cell>
          <cell r="S61">
            <v>8.8048840276473528E-2</v>
          </cell>
          <cell r="T61">
            <v>0.87096774193548387</v>
          </cell>
        </row>
        <row r="62">
          <cell r="A62">
            <v>285</v>
          </cell>
          <cell r="B62" t="str">
            <v>RESEX Arapixi</v>
          </cell>
          <cell r="C62" t="str">
            <v>ICMBio</v>
          </cell>
          <cell r="D62">
            <v>1</v>
          </cell>
          <cell r="E62" t="str">
            <v>manutenção</v>
          </cell>
          <cell r="F62"/>
          <cell r="G62"/>
          <cell r="H62">
            <v>195428.68</v>
          </cell>
          <cell r="I62">
            <v>249642.08</v>
          </cell>
          <cell r="J62">
            <v>103227.83000000002</v>
          </cell>
          <cell r="K62">
            <v>148868.74599999998</v>
          </cell>
          <cell r="L62">
            <v>205029.07</v>
          </cell>
          <cell r="M62">
            <v>120416.20999999996</v>
          </cell>
          <cell r="N62">
            <v>1022612.6160000002</v>
          </cell>
          <cell r="O62">
            <v>1019945.9</v>
          </cell>
          <cell r="P62">
            <v>1904781.28</v>
          </cell>
          <cell r="Q62">
            <v>0.53686616239739615</v>
          </cell>
          <cell r="R62">
            <v>0.53546615073831472</v>
          </cell>
          <cell r="S62">
            <v>-1.4000116590814349E-3</v>
          </cell>
          <cell r="T62">
            <v>0.83333333333333337</v>
          </cell>
        </row>
        <row r="63">
          <cell r="A63">
            <v>292</v>
          </cell>
          <cell r="B63" t="str">
            <v>RDS do Rio Iratapuru</v>
          </cell>
          <cell r="C63" t="str">
            <v>SEMA/AP</v>
          </cell>
          <cell r="D63">
            <v>1</v>
          </cell>
          <cell r="E63" t="str">
            <v>consolidação</v>
          </cell>
          <cell r="F63"/>
          <cell r="G63"/>
          <cell r="H63"/>
          <cell r="I63"/>
          <cell r="J63">
            <v>70872.41</v>
          </cell>
          <cell r="K63">
            <v>100103.39599999999</v>
          </cell>
          <cell r="L63">
            <v>117776.11000000002</v>
          </cell>
          <cell r="M63">
            <v>65224</v>
          </cell>
          <cell r="N63">
            <v>353975.91599999997</v>
          </cell>
          <cell r="O63">
            <v>803344.69</v>
          </cell>
          <cell r="P63">
            <v>1297915</v>
          </cell>
          <cell r="Q63">
            <v>0.27272657762642388</v>
          </cell>
          <cell r="R63">
            <v>0.61895015467114556</v>
          </cell>
          <cell r="S63">
            <v>0.34622357704472168</v>
          </cell>
          <cell r="T63">
            <v>0.69444444444444442</v>
          </cell>
        </row>
        <row r="64">
          <cell r="A64">
            <v>448</v>
          </cell>
          <cell r="B64" t="str">
            <v>PE Serra Ricardo Franco</v>
          </cell>
          <cell r="C64" t="str">
            <v>SEMA/MT</v>
          </cell>
          <cell r="D64">
            <v>1</v>
          </cell>
          <cell r="E64" t="str">
            <v>consolidação</v>
          </cell>
          <cell r="F64"/>
          <cell r="G64"/>
          <cell r="H64"/>
          <cell r="I64"/>
          <cell r="J64">
            <v>144948</v>
          </cell>
          <cell r="K64">
            <v>97962.66</v>
          </cell>
          <cell r="L64">
            <v>205559.56</v>
          </cell>
          <cell r="M64">
            <v>288174.68000000005</v>
          </cell>
          <cell r="N64">
            <v>736644.9</v>
          </cell>
          <cell r="O64">
            <v>842885.3</v>
          </cell>
          <cell r="P64">
            <v>1761693.39</v>
          </cell>
          <cell r="Q64">
            <v>0.41814591811575114</v>
          </cell>
          <cell r="R64">
            <v>0.47845175828241038</v>
          </cell>
          <cell r="S64">
            <v>6.0305840166659241E-2</v>
          </cell>
          <cell r="T64">
            <v>0.72222222222222221</v>
          </cell>
        </row>
        <row r="65">
          <cell r="A65">
            <v>451</v>
          </cell>
          <cell r="B65" t="str">
            <v>ESEC do Rio Ronuro</v>
          </cell>
          <cell r="C65" t="str">
            <v>SEMA/MT</v>
          </cell>
          <cell r="D65">
            <v>1</v>
          </cell>
          <cell r="E65" t="str">
            <v>consolidação</v>
          </cell>
          <cell r="F65"/>
          <cell r="G65"/>
          <cell r="H65"/>
          <cell r="I65"/>
          <cell r="J65">
            <v>20025</v>
          </cell>
          <cell r="K65">
            <v>69046.5</v>
          </cell>
          <cell r="L65">
            <v>256929.83999999991</v>
          </cell>
          <cell r="M65">
            <v>137813.64000000001</v>
          </cell>
          <cell r="N65">
            <v>483814.97999999992</v>
          </cell>
          <cell r="O65">
            <v>602677.21</v>
          </cell>
          <cell r="P65">
            <v>1554815.76</v>
          </cell>
          <cell r="Q65">
            <v>0.31117190373732767</v>
          </cell>
          <cell r="R65">
            <v>0.38761969456754153</v>
          </cell>
          <cell r="S65">
            <v>7.6447790830213858E-2</v>
          </cell>
          <cell r="T65">
            <v>0.63888888888888884</v>
          </cell>
        </row>
        <row r="66">
          <cell r="A66">
            <v>455</v>
          </cell>
          <cell r="B66" t="str">
            <v>PE Igarapés do Juruena</v>
          </cell>
          <cell r="C66" t="str">
            <v>SEMA/MT</v>
          </cell>
          <cell r="D66">
            <v>2</v>
          </cell>
          <cell r="E66" t="str">
            <v>consolidação</v>
          </cell>
          <cell r="F66"/>
          <cell r="G66"/>
          <cell r="H66"/>
          <cell r="I66"/>
          <cell r="J66">
            <v>69940.239999999991</v>
          </cell>
          <cell r="K66">
            <v>272703.58999999997</v>
          </cell>
          <cell r="L66">
            <v>204857.68</v>
          </cell>
          <cell r="M66">
            <v>148993.87000000002</v>
          </cell>
          <cell r="N66">
            <v>696495.38</v>
          </cell>
          <cell r="O66">
            <v>1266479.23</v>
          </cell>
          <cell r="P66">
            <v>3583826.39</v>
          </cell>
          <cell r="Q66">
            <v>0.19434406252028297</v>
          </cell>
          <cell r="R66">
            <v>0.35338743906062925</v>
          </cell>
          <cell r="S66">
            <v>0.15904337654034628</v>
          </cell>
          <cell r="T66">
            <v>0.93548387096774188</v>
          </cell>
        </row>
        <row r="67">
          <cell r="A67">
            <v>463</v>
          </cell>
          <cell r="B67" t="str">
            <v>RESEX Guariba-Roosevelt</v>
          </cell>
          <cell r="C67" t="str">
            <v>SEMA/MT</v>
          </cell>
          <cell r="D67">
            <v>1</v>
          </cell>
          <cell r="E67" t="str">
            <v>consolidação</v>
          </cell>
          <cell r="F67"/>
          <cell r="G67"/>
          <cell r="H67"/>
          <cell r="I67"/>
          <cell r="J67">
            <v>58843.8</v>
          </cell>
          <cell r="K67">
            <v>82594.559000000008</v>
          </cell>
          <cell r="L67">
            <v>136306.36000000002</v>
          </cell>
          <cell r="M67">
            <v>215879.38999999998</v>
          </cell>
          <cell r="N67">
            <v>493624.10900000005</v>
          </cell>
          <cell r="O67">
            <v>539328.89</v>
          </cell>
          <cell r="P67">
            <v>1249864.07</v>
          </cell>
          <cell r="Q67">
            <v>0.39494223479838092</v>
          </cell>
          <cell r="R67">
            <v>0.4315100361273686</v>
          </cell>
          <cell r="S67">
            <v>3.6567801328987681E-2</v>
          </cell>
          <cell r="T67">
            <v>0.69444444444444442</v>
          </cell>
        </row>
        <row r="68">
          <cell r="A68">
            <v>470</v>
          </cell>
          <cell r="B68" t="str">
            <v>PE Xingu</v>
          </cell>
          <cell r="C68" t="str">
            <v>SEMA/MT</v>
          </cell>
          <cell r="D68">
            <v>1</v>
          </cell>
          <cell r="E68" t="str">
            <v>consolidação</v>
          </cell>
          <cell r="F68"/>
          <cell r="G68"/>
          <cell r="H68"/>
          <cell r="I68"/>
          <cell r="J68">
            <v>114330.66</v>
          </cell>
          <cell r="K68">
            <v>169160.78199999998</v>
          </cell>
          <cell r="L68">
            <v>211933.97000000003</v>
          </cell>
          <cell r="M68">
            <v>158156.58000000002</v>
          </cell>
          <cell r="N68">
            <v>653581.99200000009</v>
          </cell>
          <cell r="O68">
            <v>757112.82</v>
          </cell>
          <cell r="P68">
            <v>1689565.09</v>
          </cell>
          <cell r="Q68">
            <v>0.3868344557237508</v>
          </cell>
          <cell r="R68">
            <v>0.44811106981382998</v>
          </cell>
          <cell r="S68">
            <v>6.1276614090079173E-2</v>
          </cell>
          <cell r="T68">
            <v>0.77777777777777779</v>
          </cell>
        </row>
        <row r="69">
          <cell r="A69">
            <v>764</v>
          </cell>
          <cell r="B69" t="str">
            <v>ESEC Samuel</v>
          </cell>
          <cell r="C69" t="str">
            <v>SEDAM/RO</v>
          </cell>
          <cell r="D69">
            <v>1</v>
          </cell>
          <cell r="E69" t="str">
            <v>manutenção</v>
          </cell>
          <cell r="F69"/>
          <cell r="G69"/>
          <cell r="H69"/>
          <cell r="I69">
            <v>37384.14</v>
          </cell>
          <cell r="J69">
            <v>327230.83</v>
          </cell>
          <cell r="K69">
            <v>438109.82100000005</v>
          </cell>
          <cell r="L69">
            <v>290257.75959999987</v>
          </cell>
          <cell r="M69">
            <v>256066.63</v>
          </cell>
          <cell r="N69">
            <v>1349049.1806000001</v>
          </cell>
          <cell r="O69">
            <v>1377299.4</v>
          </cell>
          <cell r="P69">
            <v>2100434.64</v>
          </cell>
          <cell r="Q69">
            <v>0.64227143987684376</v>
          </cell>
          <cell r="R69">
            <v>0.65572114160143535</v>
          </cell>
          <cell r="S69">
            <v>1.344970172459159E-2</v>
          </cell>
          <cell r="T69">
            <v>0.77777777777777779</v>
          </cell>
        </row>
        <row r="70">
          <cell r="A70">
            <v>765</v>
          </cell>
          <cell r="B70" t="str">
            <v>PE Guajará-Mirim</v>
          </cell>
          <cell r="C70" t="str">
            <v>SEDAM/RO</v>
          </cell>
          <cell r="D70">
            <v>2</v>
          </cell>
          <cell r="E70" t="str">
            <v>consolidação</v>
          </cell>
          <cell r="F70"/>
          <cell r="G70"/>
          <cell r="H70"/>
          <cell r="I70"/>
          <cell r="J70">
            <v>187224.26999999996</v>
          </cell>
          <cell r="K70">
            <v>681818.50999999978</v>
          </cell>
          <cell r="L70">
            <v>381633.69999999995</v>
          </cell>
          <cell r="M70">
            <v>344848.5400000001</v>
          </cell>
          <cell r="N70">
            <v>1595525.0199999998</v>
          </cell>
          <cell r="O70">
            <v>1750880.79</v>
          </cell>
          <cell r="P70">
            <v>3014675.35</v>
          </cell>
          <cell r="Q70">
            <v>0.5292526838752305</v>
          </cell>
          <cell r="R70">
            <v>0.58078585145163308</v>
          </cell>
          <cell r="S70">
            <v>5.1533167576402583E-2</v>
          </cell>
          <cell r="T70">
            <v>0.72222222222222221</v>
          </cell>
        </row>
        <row r="71">
          <cell r="A71">
            <v>768</v>
          </cell>
          <cell r="B71" t="str">
            <v>ESEC Serra dos Três Irmãos</v>
          </cell>
          <cell r="C71" t="str">
            <v>SEDAM/RO</v>
          </cell>
          <cell r="D71">
            <v>1</v>
          </cell>
          <cell r="E71" t="str">
            <v>consolidação</v>
          </cell>
          <cell r="F71"/>
          <cell r="G71"/>
          <cell r="H71"/>
          <cell r="I71"/>
          <cell r="J71">
            <v>338108.12</v>
          </cell>
          <cell r="K71">
            <v>601536.8600000001</v>
          </cell>
          <cell r="L71">
            <v>376203.43</v>
          </cell>
          <cell r="M71">
            <v>302714.78999999998</v>
          </cell>
          <cell r="N71">
            <v>1618563.2000000002</v>
          </cell>
          <cell r="O71">
            <v>1892736.78</v>
          </cell>
          <cell r="P71">
            <v>2717917.81</v>
          </cell>
          <cell r="Q71">
            <v>0.59551587396971362</v>
          </cell>
          <cell r="R71">
            <v>0.69639220620876685</v>
          </cell>
          <cell r="S71">
            <v>0.10087633223905323</v>
          </cell>
          <cell r="T71">
            <v>0.87096774193548387</v>
          </cell>
        </row>
        <row r="72">
          <cell r="A72">
            <v>772</v>
          </cell>
          <cell r="B72" t="str">
            <v>RESEX do Rio Pacaás Novos</v>
          </cell>
          <cell r="C72" t="str">
            <v>SEDAM/RO</v>
          </cell>
          <cell r="D72">
            <v>1</v>
          </cell>
          <cell r="E72" t="str">
            <v>manutenção</v>
          </cell>
          <cell r="F72"/>
          <cell r="G72"/>
          <cell r="H72"/>
          <cell r="I72">
            <v>177963.36000000002</v>
          </cell>
          <cell r="J72">
            <v>401005.69</v>
          </cell>
          <cell r="K72">
            <v>879627.78999999992</v>
          </cell>
          <cell r="L72">
            <v>322793.53999999975</v>
          </cell>
          <cell r="M72">
            <v>227218.10000000012</v>
          </cell>
          <cell r="N72">
            <v>2008608.4799999997</v>
          </cell>
          <cell r="O72">
            <v>2209244.7200000002</v>
          </cell>
          <cell r="P72">
            <v>2797658.7</v>
          </cell>
          <cell r="Q72">
            <v>0.71796051462603339</v>
          </cell>
          <cell r="R72">
            <v>0.78967628181378957</v>
          </cell>
          <cell r="S72">
            <v>7.1715767187756185E-2</v>
          </cell>
          <cell r="T72">
            <v>0.80555555555555558</v>
          </cell>
        </row>
        <row r="73">
          <cell r="A73">
            <v>774</v>
          </cell>
          <cell r="B73" t="str">
            <v>PE Serra dos Reis</v>
          </cell>
          <cell r="C73" t="str">
            <v>SEDAM/RO</v>
          </cell>
          <cell r="D73">
            <v>1</v>
          </cell>
          <cell r="E73" t="str">
            <v>manutenção</v>
          </cell>
          <cell r="F73"/>
          <cell r="G73"/>
          <cell r="H73"/>
          <cell r="I73">
            <v>120964.7</v>
          </cell>
          <cell r="J73">
            <v>255116.83499999996</v>
          </cell>
          <cell r="K73">
            <v>581495.53200000001</v>
          </cell>
          <cell r="L73">
            <v>362444.76</v>
          </cell>
          <cell r="M73">
            <v>385771.64</v>
          </cell>
          <cell r="N73">
            <v>1705793.4670000002</v>
          </cell>
          <cell r="O73">
            <v>1842608.89</v>
          </cell>
          <cell r="P73">
            <v>2316827.35</v>
          </cell>
          <cell r="Q73">
            <v>0.73626265979638061</v>
          </cell>
          <cell r="R73">
            <v>0.79531558102505995</v>
          </cell>
          <cell r="S73">
            <v>5.9052921228679334E-2</v>
          </cell>
          <cell r="T73">
            <v>0.86111111111111116</v>
          </cell>
        </row>
        <row r="74">
          <cell r="A74">
            <v>775</v>
          </cell>
          <cell r="B74" t="str">
            <v>RESEX Estadual Rio Cautário</v>
          </cell>
          <cell r="C74" t="str">
            <v>SEDAM/RO</v>
          </cell>
          <cell r="D74">
            <v>1</v>
          </cell>
          <cell r="E74" t="str">
            <v>manutenção</v>
          </cell>
          <cell r="F74"/>
          <cell r="G74"/>
          <cell r="H74"/>
          <cell r="I74">
            <v>209904.99</v>
          </cell>
          <cell r="J74">
            <v>189425.72500000001</v>
          </cell>
          <cell r="K74">
            <v>424412.74999999994</v>
          </cell>
          <cell r="L74">
            <v>260089.52999999988</v>
          </cell>
          <cell r="M74">
            <v>207411.32999999996</v>
          </cell>
          <cell r="N74">
            <v>1291244.3249999997</v>
          </cell>
          <cell r="O74">
            <v>1586230.48</v>
          </cell>
          <cell r="P74">
            <v>2134179.83</v>
          </cell>
          <cell r="Q74">
            <v>0.60503070399648551</v>
          </cell>
          <cell r="R74">
            <v>0.74325061913831314</v>
          </cell>
          <cell r="S74">
            <v>0.13821991514182763</v>
          </cell>
          <cell r="T74">
            <v>0.88888888888888884</v>
          </cell>
        </row>
        <row r="75">
          <cell r="A75">
            <v>777</v>
          </cell>
          <cell r="B75" t="str">
            <v>RESEX Rio Preto-Jacundá</v>
          </cell>
          <cell r="C75" t="str">
            <v>SEDAM/RO</v>
          </cell>
          <cell r="D75">
            <v>1</v>
          </cell>
          <cell r="E75" t="str">
            <v>manutenção</v>
          </cell>
          <cell r="F75"/>
          <cell r="G75"/>
          <cell r="H75"/>
          <cell r="I75"/>
          <cell r="J75">
            <v>448431.9200000001</v>
          </cell>
          <cell r="K75">
            <v>481254.59009999997</v>
          </cell>
          <cell r="L75">
            <v>287572.7</v>
          </cell>
          <cell r="M75">
            <v>165966.07</v>
          </cell>
          <cell r="N75">
            <v>1383225.2801000001</v>
          </cell>
          <cell r="O75">
            <v>1579002.44</v>
          </cell>
          <cell r="P75">
            <v>2198403.9500000002</v>
          </cell>
          <cell r="Q75">
            <v>0.62919523052167003</v>
          </cell>
          <cell r="R75">
            <v>0.7182494554742771</v>
          </cell>
          <cell r="S75">
            <v>8.9054224952607064E-2</v>
          </cell>
          <cell r="T75">
            <v>0.80555555555555558</v>
          </cell>
        </row>
        <row r="76">
          <cell r="A76">
            <v>939</v>
          </cell>
          <cell r="B76" t="str">
            <v>PE Chandless</v>
          </cell>
          <cell r="C76" t="str">
            <v>SEMA/AC</v>
          </cell>
          <cell r="D76">
            <v>2</v>
          </cell>
          <cell r="E76" t="str">
            <v>consolidação</v>
          </cell>
          <cell r="F76"/>
          <cell r="G76"/>
          <cell r="H76"/>
          <cell r="I76"/>
          <cell r="J76">
            <v>246742.18999999994</v>
          </cell>
          <cell r="K76">
            <v>771801.27200000011</v>
          </cell>
          <cell r="L76">
            <v>313559.70999999996</v>
          </cell>
          <cell r="M76">
            <v>214660.98</v>
          </cell>
          <cell r="N76">
            <v>1546764.152</v>
          </cell>
          <cell r="O76">
            <v>1754084.72</v>
          </cell>
          <cell r="P76">
            <v>4382264.72</v>
          </cell>
          <cell r="Q76">
            <v>0.35295999918507892</v>
          </cell>
          <cell r="R76">
            <v>0.40026900063673015</v>
          </cell>
          <cell r="S76">
            <v>4.7309001451651234E-2</v>
          </cell>
          <cell r="T76">
            <v>0.87096774193548387</v>
          </cell>
        </row>
        <row r="77">
          <cell r="A77">
            <v>981</v>
          </cell>
          <cell r="B77" t="str">
            <v>RDS Amanã</v>
          </cell>
          <cell r="C77" t="str">
            <v>SEMA/AM</v>
          </cell>
          <cell r="D77">
            <v>1</v>
          </cell>
          <cell r="E77" t="str">
            <v>consolidação</v>
          </cell>
          <cell r="F77"/>
          <cell r="G77"/>
          <cell r="H77"/>
          <cell r="I77"/>
          <cell r="J77">
            <v>117353.92</v>
          </cell>
          <cell r="K77">
            <v>431219.80889999995</v>
          </cell>
          <cell r="L77">
            <v>606427.10000000033</v>
          </cell>
          <cell r="M77">
            <v>369815.37</v>
          </cell>
          <cell r="N77">
            <v>1524816.1989000002</v>
          </cell>
          <cell r="O77">
            <v>1479455.93</v>
          </cell>
          <cell r="P77">
            <v>2446169.2000000002</v>
          </cell>
          <cell r="Q77">
            <v>0.62334862155079052</v>
          </cell>
          <cell r="R77">
            <v>0.60480523178854506</v>
          </cell>
          <cell r="S77">
            <v>-1.8543389762245455E-2</v>
          </cell>
          <cell r="T77">
            <v>0.86111111111111116</v>
          </cell>
        </row>
        <row r="78">
          <cell r="A78">
            <v>985</v>
          </cell>
          <cell r="B78" t="str">
            <v>RDS Cujubim</v>
          </cell>
          <cell r="C78" t="str">
            <v>SEMA/AM</v>
          </cell>
          <cell r="D78">
            <v>2</v>
          </cell>
          <cell r="E78" t="str">
            <v>consolidação</v>
          </cell>
          <cell r="F78"/>
          <cell r="G78"/>
          <cell r="H78"/>
          <cell r="I78"/>
          <cell r="J78">
            <v>296608.64999999997</v>
          </cell>
          <cell r="K78">
            <v>624593.92000000004</v>
          </cell>
          <cell r="L78">
            <v>490692.53000000009</v>
          </cell>
          <cell r="M78">
            <v>211526.99999999994</v>
          </cell>
          <cell r="N78">
            <v>1623422.1</v>
          </cell>
          <cell r="O78">
            <v>1814670.15</v>
          </cell>
          <cell r="P78">
            <v>2758819.12</v>
          </cell>
          <cell r="Q78">
            <v>0.58844818358370665</v>
          </cell>
          <cell r="R78">
            <v>0.65777061527687242</v>
          </cell>
          <cell r="S78">
            <v>6.9322431693165765E-2</v>
          </cell>
          <cell r="T78">
            <v>0.82258064516129037</v>
          </cell>
        </row>
        <row r="79">
          <cell r="A79">
            <v>986</v>
          </cell>
          <cell r="B79" t="str">
            <v>RDS Mamirauá</v>
          </cell>
          <cell r="C79" t="str">
            <v>SEMA/AM</v>
          </cell>
          <cell r="D79">
            <v>1</v>
          </cell>
          <cell r="E79" t="str">
            <v>manutenção</v>
          </cell>
          <cell r="F79"/>
          <cell r="G79"/>
          <cell r="H79"/>
          <cell r="I79">
            <v>119229.93</v>
          </cell>
          <cell r="J79">
            <v>237386.19999999995</v>
          </cell>
          <cell r="K79">
            <v>522886.50599999988</v>
          </cell>
          <cell r="L79">
            <v>387494.45999999996</v>
          </cell>
          <cell r="M79">
            <v>526917.85</v>
          </cell>
          <cell r="N79">
            <v>1793914.946</v>
          </cell>
          <cell r="O79">
            <v>2331285.44</v>
          </cell>
          <cell r="P79">
            <v>2950730.13</v>
          </cell>
          <cell r="Q79">
            <v>0.60795629114343985</v>
          </cell>
          <cell r="R79">
            <v>0.79007070700837012</v>
          </cell>
          <cell r="S79">
            <v>0.18211441586493027</v>
          </cell>
          <cell r="T79">
            <v>0.83333333333333337</v>
          </cell>
        </row>
        <row r="80">
          <cell r="A80">
            <v>987</v>
          </cell>
          <cell r="B80" t="str">
            <v>RDS Piagaçú-Purus</v>
          </cell>
          <cell r="C80" t="str">
            <v>SEMA/AM</v>
          </cell>
          <cell r="D80">
            <v>1</v>
          </cell>
          <cell r="E80" t="str">
            <v>manutenção</v>
          </cell>
          <cell r="F80"/>
          <cell r="G80"/>
          <cell r="H80"/>
          <cell r="I80"/>
          <cell r="J80">
            <v>248217.02000000005</v>
          </cell>
          <cell r="K80">
            <v>635060.30799999996</v>
          </cell>
          <cell r="L80">
            <v>255769.79999999993</v>
          </cell>
          <cell r="M80">
            <v>240729.11000000022</v>
          </cell>
          <cell r="N80">
            <v>1379776.2380000004</v>
          </cell>
          <cell r="O80">
            <v>1562887.19</v>
          </cell>
          <cell r="P80">
            <v>2102467.66</v>
          </cell>
          <cell r="Q80">
            <v>0.65626514226620747</v>
          </cell>
          <cell r="R80">
            <v>0.74335849237271967</v>
          </cell>
          <cell r="S80">
            <v>8.7093350106512202E-2</v>
          </cell>
          <cell r="T80">
            <v>0.88888888888888884</v>
          </cell>
        </row>
        <row r="81">
          <cell r="A81">
            <v>988</v>
          </cell>
          <cell r="B81" t="str">
            <v>RDS Rio Amapá</v>
          </cell>
          <cell r="C81" t="str">
            <v>SEMA/AM</v>
          </cell>
          <cell r="D81">
            <v>1</v>
          </cell>
          <cell r="E81" t="str">
            <v>manutenção</v>
          </cell>
          <cell r="F81"/>
          <cell r="G81"/>
          <cell r="H81"/>
          <cell r="I81">
            <v>165514.46000000002</v>
          </cell>
          <cell r="J81">
            <v>278492.3899999999</v>
          </cell>
          <cell r="K81">
            <v>470340.53800000006</v>
          </cell>
          <cell r="L81">
            <v>225546.35</v>
          </cell>
          <cell r="M81">
            <v>41469.39</v>
          </cell>
          <cell r="N81">
            <v>1181363.128</v>
          </cell>
          <cell r="O81">
            <v>1480351.63</v>
          </cell>
          <cell r="P81">
            <v>2234947.7200000002</v>
          </cell>
          <cell r="Q81">
            <v>0.52858647091753896</v>
          </cell>
          <cell r="R81">
            <v>0.66236521631029466</v>
          </cell>
          <cell r="S81">
            <v>0.13377874539275569</v>
          </cell>
          <cell r="T81">
            <v>0.88888888888888884</v>
          </cell>
        </row>
        <row r="82">
          <cell r="A82">
            <v>989</v>
          </cell>
          <cell r="B82" t="str">
            <v>RDS Uacari</v>
          </cell>
          <cell r="C82" t="str">
            <v>SEMA/AM</v>
          </cell>
          <cell r="D82">
            <v>2</v>
          </cell>
          <cell r="E82" t="str">
            <v>manutenção</v>
          </cell>
          <cell r="F82"/>
          <cell r="G82"/>
          <cell r="H82"/>
          <cell r="I82"/>
          <cell r="J82">
            <v>316182.32999999996</v>
          </cell>
          <cell r="K82">
            <v>675646.92200000002</v>
          </cell>
          <cell r="L82">
            <v>438920.87000000005</v>
          </cell>
          <cell r="M82">
            <v>221393.93000000002</v>
          </cell>
          <cell r="N82">
            <v>1652144.0519999999</v>
          </cell>
          <cell r="O82">
            <v>1773818.76</v>
          </cell>
          <cell r="P82">
            <v>2596270.38</v>
          </cell>
          <cell r="Q82">
            <v>0.63635284858120211</v>
          </cell>
          <cell r="R82">
            <v>0.68321803987148677</v>
          </cell>
          <cell r="S82">
            <v>4.6865191290284658E-2</v>
          </cell>
          <cell r="T82">
            <v>0.93548387096774188</v>
          </cell>
        </row>
        <row r="83">
          <cell r="A83">
            <v>990</v>
          </cell>
          <cell r="B83" t="str">
            <v>RDS Uatumã</v>
          </cell>
          <cell r="C83" t="str">
            <v>SEMA/AM</v>
          </cell>
          <cell r="D83">
            <v>1</v>
          </cell>
          <cell r="E83" t="str">
            <v>manutenção</v>
          </cell>
          <cell r="F83"/>
          <cell r="G83"/>
          <cell r="H83"/>
          <cell r="I83"/>
          <cell r="J83">
            <v>189647.81</v>
          </cell>
          <cell r="K83">
            <v>535091.82999999996</v>
          </cell>
          <cell r="L83">
            <v>798969.15999999968</v>
          </cell>
          <cell r="M83">
            <v>370492.93999999983</v>
          </cell>
          <cell r="N83">
            <v>1894201.7399999993</v>
          </cell>
          <cell r="O83">
            <v>1784652.38</v>
          </cell>
          <cell r="P83">
            <v>2620003.38</v>
          </cell>
          <cell r="Q83">
            <v>0.72297683066347773</v>
          </cell>
          <cell r="R83">
            <v>0.68116415178059808</v>
          </cell>
          <cell r="S83">
            <v>-4.181267888287965E-2</v>
          </cell>
          <cell r="T83">
            <v>0.94444444444444442</v>
          </cell>
        </row>
        <row r="84">
          <cell r="A84">
            <v>991</v>
          </cell>
          <cell r="B84" t="str">
            <v>RESEX Catuá-Ipixuna</v>
          </cell>
          <cell r="C84" t="str">
            <v>SEMA/AM</v>
          </cell>
          <cell r="D84">
            <v>2</v>
          </cell>
          <cell r="E84" t="str">
            <v>consolidação</v>
          </cell>
          <cell r="F84"/>
          <cell r="G84"/>
          <cell r="H84"/>
          <cell r="I84"/>
          <cell r="J84">
            <v>259023.97999999998</v>
          </cell>
          <cell r="K84">
            <v>249836.86799999999</v>
          </cell>
          <cell r="L84">
            <v>312480.97000000009</v>
          </cell>
          <cell r="M84">
            <v>316043.22000000003</v>
          </cell>
          <cell r="N84">
            <v>1137385.0380000002</v>
          </cell>
          <cell r="O84">
            <v>1241413.68</v>
          </cell>
          <cell r="P84">
            <v>2269783.4700000002</v>
          </cell>
          <cell r="Q84">
            <v>0.50109847614671366</v>
          </cell>
          <cell r="R84">
            <v>0.5469304435457889</v>
          </cell>
          <cell r="S84">
            <v>4.5831967399075246E-2</v>
          </cell>
          <cell r="T84">
            <v>0.83870967741935487</v>
          </cell>
        </row>
        <row r="85">
          <cell r="A85">
            <v>1006</v>
          </cell>
          <cell r="B85" t="str">
            <v>PE Rio Negro Setor Sul/Gestao integrada com RDS Puranga Conquista</v>
          </cell>
          <cell r="C85" t="str">
            <v>SEMA/AM</v>
          </cell>
          <cell r="D85">
            <v>1</v>
          </cell>
          <cell r="E85" t="str">
            <v>consolidação</v>
          </cell>
          <cell r="F85" t="str">
            <v>sim</v>
          </cell>
          <cell r="G85"/>
          <cell r="H85"/>
          <cell r="I85"/>
          <cell r="J85">
            <v>220284.78999999998</v>
          </cell>
          <cell r="K85">
            <v>338457.74800000008</v>
          </cell>
          <cell r="L85">
            <v>373495.67000000033</v>
          </cell>
          <cell r="M85">
            <v>429720.79000000004</v>
          </cell>
          <cell r="N85">
            <v>1361958.9980000004</v>
          </cell>
          <cell r="O85">
            <v>1677633.25</v>
          </cell>
          <cell r="P85">
            <v>2650748.62</v>
          </cell>
          <cell r="Q85">
            <v>0.51380164370320425</v>
          </cell>
          <cell r="R85">
            <v>0.6328903606106564</v>
          </cell>
          <cell r="S85">
            <v>0.11908871690745215</v>
          </cell>
          <cell r="T85">
            <v>0.91666666666666663</v>
          </cell>
        </row>
        <row r="86">
          <cell r="A86">
            <v>1007</v>
          </cell>
          <cell r="B86" t="str">
            <v>PE Rio Negro Setor Norte</v>
          </cell>
          <cell r="C86" t="str">
            <v>SEMA/AM</v>
          </cell>
          <cell r="D86">
            <v>2</v>
          </cell>
          <cell r="E86" t="str">
            <v>consolidação</v>
          </cell>
          <cell r="F86"/>
          <cell r="G86"/>
          <cell r="H86"/>
          <cell r="I86"/>
          <cell r="J86">
            <v>231297.17000000004</v>
          </cell>
          <cell r="K86">
            <v>410825.38000000018</v>
          </cell>
          <cell r="L86">
            <v>377458.32</v>
          </cell>
          <cell r="M86">
            <v>503744.40000000014</v>
          </cell>
          <cell r="N86">
            <v>1523325.2700000005</v>
          </cell>
          <cell r="O86">
            <v>1666640.49</v>
          </cell>
          <cell r="P86">
            <v>2388615.35</v>
          </cell>
          <cell r="Q86">
            <v>0.63774406791784222</v>
          </cell>
          <cell r="R86">
            <v>0.69774335578978841</v>
          </cell>
          <cell r="S86">
            <v>5.9999287871946194E-2</v>
          </cell>
          <cell r="T86">
            <v>0.83870967741935487</v>
          </cell>
        </row>
        <row r="87">
          <cell r="A87">
            <v>1021</v>
          </cell>
          <cell r="B87" t="str">
            <v>PE Serra dos Martírios/Andorinhas</v>
          </cell>
          <cell r="C87" t="str">
            <v>Ideflor-Bio</v>
          </cell>
          <cell r="D87">
            <v>1</v>
          </cell>
          <cell r="E87" t="str">
            <v>manutenção</v>
          </cell>
          <cell r="F87"/>
          <cell r="G87"/>
          <cell r="H87"/>
          <cell r="I87"/>
          <cell r="J87">
            <v>242517.74000000002</v>
          </cell>
          <cell r="K87">
            <v>243893.78999999998</v>
          </cell>
          <cell r="L87">
            <v>248128.57999999993</v>
          </cell>
          <cell r="M87">
            <v>193703.47000000006</v>
          </cell>
          <cell r="N87">
            <v>928243.58000000007</v>
          </cell>
          <cell r="O87">
            <v>999050.76</v>
          </cell>
          <cell r="P87">
            <v>1591114.79</v>
          </cell>
          <cell r="Q87">
            <v>0.58339196256229886</v>
          </cell>
          <cell r="R87">
            <v>0.62789357894159226</v>
          </cell>
          <cell r="S87">
            <v>4.4501616379293396E-2</v>
          </cell>
          <cell r="T87">
            <v>1</v>
          </cell>
        </row>
        <row r="88">
          <cell r="A88">
            <v>1033</v>
          </cell>
          <cell r="B88" t="str">
            <v>REBIO Maicuru</v>
          </cell>
          <cell r="C88" t="str">
            <v>Ideflor-Bio</v>
          </cell>
          <cell r="D88">
            <v>1</v>
          </cell>
          <cell r="E88" t="str">
            <v>consolidação</v>
          </cell>
          <cell r="F88"/>
          <cell r="G88"/>
          <cell r="H88"/>
          <cell r="I88"/>
          <cell r="J88">
            <v>13278.869999999999</v>
          </cell>
          <cell r="K88">
            <v>204824.64</v>
          </cell>
          <cell r="L88">
            <v>139078.74000000002</v>
          </cell>
          <cell r="M88">
            <v>109463.89</v>
          </cell>
          <cell r="N88">
            <v>466646.14</v>
          </cell>
          <cell r="O88">
            <v>536468.11</v>
          </cell>
          <cell r="P88">
            <v>1844450.84</v>
          </cell>
          <cell r="Q88">
            <v>0.25300004200708326</v>
          </cell>
          <cell r="R88">
            <v>0.2908551956852371</v>
          </cell>
          <cell r="S88">
            <v>3.7855153678153841E-2</v>
          </cell>
          <cell r="T88">
            <v>0.77777777777777779</v>
          </cell>
        </row>
        <row r="89">
          <cell r="A89">
            <v>1034</v>
          </cell>
          <cell r="B89" t="str">
            <v>ESEC do Grão Pará</v>
          </cell>
          <cell r="C89" t="str">
            <v>Ideflor-Bio</v>
          </cell>
          <cell r="D89">
            <v>1</v>
          </cell>
          <cell r="E89" t="str">
            <v>manutenção</v>
          </cell>
          <cell r="F89"/>
          <cell r="G89"/>
          <cell r="H89"/>
          <cell r="I89"/>
          <cell r="J89">
            <v>81215.289999999994</v>
          </cell>
          <cell r="K89">
            <v>166836.66699999996</v>
          </cell>
          <cell r="L89">
            <v>158131.58999999991</v>
          </cell>
          <cell r="M89">
            <v>59692.639999999999</v>
          </cell>
          <cell r="N89">
            <v>465876.18699999986</v>
          </cell>
          <cell r="O89">
            <v>636901.65</v>
          </cell>
          <cell r="P89">
            <v>1883660.85</v>
          </cell>
          <cell r="Q89">
            <v>0.2473248764500254</v>
          </cell>
          <cell r="R89">
            <v>0.33811906745314579</v>
          </cell>
          <cell r="S89">
            <v>9.0794191003120389E-2</v>
          </cell>
          <cell r="T89">
            <v>0.83333333333333337</v>
          </cell>
        </row>
        <row r="90">
          <cell r="A90">
            <v>1487</v>
          </cell>
          <cell r="B90" t="str">
            <v>PE Cantão</v>
          </cell>
          <cell r="C90" t="str">
            <v>Naturatins</v>
          </cell>
          <cell r="D90">
            <v>2</v>
          </cell>
          <cell r="E90" t="str">
            <v>manutenção</v>
          </cell>
          <cell r="F90"/>
          <cell r="G90"/>
          <cell r="H90">
            <v>94349.99</v>
          </cell>
          <cell r="I90">
            <v>257718.71000000008</v>
          </cell>
          <cell r="J90">
            <v>130461.31999999996</v>
          </cell>
          <cell r="K90">
            <v>247672.59000000003</v>
          </cell>
          <cell r="L90">
            <v>297044.12000000017</v>
          </cell>
          <cell r="M90">
            <v>248252.30999999994</v>
          </cell>
          <cell r="N90">
            <v>1275499.04</v>
          </cell>
          <cell r="O90">
            <v>1927489.56</v>
          </cell>
          <cell r="P90">
            <v>3528137.52</v>
          </cell>
          <cell r="Q90">
            <v>0.36152191709352643</v>
          </cell>
          <cell r="R90">
            <v>0.54631928292863141</v>
          </cell>
          <cell r="S90">
            <v>0.18479736583510498</v>
          </cell>
          <cell r="T90">
            <v>0.9838709677419355</v>
          </cell>
        </row>
        <row r="91">
          <cell r="A91">
            <v>1495</v>
          </cell>
          <cell r="B91" t="str">
            <v>PE Corumbiara</v>
          </cell>
          <cell r="C91" t="str">
            <v>SEDAM/RO</v>
          </cell>
          <cell r="D91">
            <v>2</v>
          </cell>
          <cell r="E91" t="str">
            <v>consolidação</v>
          </cell>
          <cell r="F91"/>
          <cell r="G91"/>
          <cell r="H91"/>
          <cell r="I91"/>
          <cell r="J91">
            <v>384447.27999999997</v>
          </cell>
          <cell r="K91">
            <v>1018508.6699999999</v>
          </cell>
          <cell r="L91">
            <v>638482.45000000007</v>
          </cell>
          <cell r="M91">
            <v>287395.56000000006</v>
          </cell>
          <cell r="N91">
            <v>2328833.96</v>
          </cell>
          <cell r="O91">
            <v>2808260.51</v>
          </cell>
          <cell r="P91">
            <v>3826041.1</v>
          </cell>
          <cell r="Q91">
            <v>0.60867980743855576</v>
          </cell>
          <cell r="R91">
            <v>0.73398597573873414</v>
          </cell>
          <cell r="S91">
            <v>0.12530616830017838</v>
          </cell>
          <cell r="T91">
            <v>0.91935483870967738</v>
          </cell>
        </row>
        <row r="92">
          <cell r="A92">
            <v>1506</v>
          </cell>
          <cell r="B92" t="str">
            <v>RESEX Rio Gregório</v>
          </cell>
          <cell r="C92" t="str">
            <v>SEMA/AM</v>
          </cell>
          <cell r="D92">
            <v>1</v>
          </cell>
          <cell r="E92" t="str">
            <v>manutenção</v>
          </cell>
          <cell r="F92"/>
          <cell r="G92"/>
          <cell r="H92"/>
          <cell r="I92"/>
          <cell r="J92">
            <v>99956.140000000014</v>
          </cell>
          <cell r="K92">
            <v>278467.94</v>
          </cell>
          <cell r="L92">
            <v>250199.99999999997</v>
          </cell>
          <cell r="M92">
            <v>232495.13000000003</v>
          </cell>
          <cell r="N92">
            <v>861119.21</v>
          </cell>
          <cell r="O92">
            <v>864677.14</v>
          </cell>
          <cell r="P92">
            <v>1629140.77</v>
          </cell>
          <cell r="Q92">
            <v>0.52857262297843055</v>
          </cell>
          <cell r="R92">
            <v>0.5307565533456019</v>
          </cell>
          <cell r="S92">
            <v>2.1839303671713495E-3</v>
          </cell>
          <cell r="T92">
            <v>1</v>
          </cell>
        </row>
        <row r="93">
          <cell r="A93">
            <v>1518</v>
          </cell>
          <cell r="B93" t="str">
            <v>RESEX Rio Cajari</v>
          </cell>
          <cell r="C93" t="str">
            <v>ICMBio</v>
          </cell>
          <cell r="D93">
            <v>1</v>
          </cell>
          <cell r="E93" t="str">
            <v>consolidação</v>
          </cell>
          <cell r="F93"/>
          <cell r="G93"/>
          <cell r="H93"/>
          <cell r="I93"/>
          <cell r="J93">
            <v>136143.93999999997</v>
          </cell>
          <cell r="K93">
            <v>130620.85400000001</v>
          </cell>
          <cell r="L93">
            <v>539415.55999999982</v>
          </cell>
          <cell r="M93">
            <v>132566.18</v>
          </cell>
          <cell r="N93">
            <v>938746.53399999975</v>
          </cell>
          <cell r="O93">
            <v>857298.59</v>
          </cell>
          <cell r="P93">
            <v>1540198.7</v>
          </cell>
          <cell r="Q93">
            <v>0.6094970304805476</v>
          </cell>
          <cell r="R93">
            <v>0.55661557823675611</v>
          </cell>
          <cell r="S93">
            <v>-5.2881452243791482E-2</v>
          </cell>
          <cell r="T93">
            <v>0.97222222222222221</v>
          </cell>
        </row>
        <row r="94">
          <cell r="A94">
            <v>1606</v>
          </cell>
          <cell r="B94" t="str">
            <v>RESEX do Médio Purús</v>
          </cell>
          <cell r="C94" t="str">
            <v>ICMBio</v>
          </cell>
          <cell r="D94">
            <v>1</v>
          </cell>
          <cell r="E94" t="str">
            <v>manutenção</v>
          </cell>
          <cell r="F94"/>
          <cell r="G94"/>
          <cell r="H94"/>
          <cell r="I94"/>
          <cell r="J94">
            <v>124260.32</v>
          </cell>
          <cell r="K94">
            <v>471464.49</v>
          </cell>
          <cell r="L94">
            <v>261042.83999999982</v>
          </cell>
          <cell r="M94">
            <v>251646.72</v>
          </cell>
          <cell r="N94">
            <v>1108414.3699999999</v>
          </cell>
          <cell r="O94">
            <v>1247617.33</v>
          </cell>
          <cell r="P94">
            <v>1733266.46</v>
          </cell>
          <cell r="Q94">
            <v>0.63949450103592265</v>
          </cell>
          <cell r="R94">
            <v>0.71980699955389438</v>
          </cell>
          <cell r="S94">
            <v>8.0312498517971731E-2</v>
          </cell>
          <cell r="T94">
            <v>0.86111111111111116</v>
          </cell>
        </row>
        <row r="95">
          <cell r="A95">
            <v>1626</v>
          </cell>
          <cell r="B95" t="str">
            <v>PARNA Nascentes do Lago Jari</v>
          </cell>
          <cell r="C95" t="str">
            <v>ICMBio</v>
          </cell>
          <cell r="D95">
            <v>1</v>
          </cell>
          <cell r="E95" t="str">
            <v>manutenção</v>
          </cell>
          <cell r="F95"/>
          <cell r="G95"/>
          <cell r="H95"/>
          <cell r="I95"/>
          <cell r="J95">
            <v>105515.20999999999</v>
          </cell>
          <cell r="K95">
            <v>166185.15200000003</v>
          </cell>
          <cell r="L95">
            <v>378775.5</v>
          </cell>
          <cell r="M95">
            <v>74296.45</v>
          </cell>
          <cell r="N95">
            <v>724772.31199999992</v>
          </cell>
          <cell r="O95">
            <v>678725.41</v>
          </cell>
          <cell r="P95">
            <v>1235477.7</v>
          </cell>
          <cell r="Q95">
            <v>0.58663326096456447</v>
          </cell>
          <cell r="R95">
            <v>0.54936273637314548</v>
          </cell>
          <cell r="S95">
            <v>-3.7270524591418996E-2</v>
          </cell>
          <cell r="T95">
            <v>0.86111111111111116</v>
          </cell>
        </row>
        <row r="96">
          <cell r="A96">
            <v>1573</v>
          </cell>
          <cell r="B96" t="str">
            <v>RDS do Juma</v>
          </cell>
          <cell r="C96" t="str">
            <v>SEMA/AM</v>
          </cell>
          <cell r="D96">
            <v>1</v>
          </cell>
          <cell r="E96" t="str">
            <v>consolidação</v>
          </cell>
          <cell r="F96"/>
          <cell r="G96"/>
          <cell r="H96"/>
          <cell r="I96">
            <v>143296.81000000003</v>
          </cell>
          <cell r="J96">
            <v>331162.22999999992</v>
          </cell>
          <cell r="K96">
            <v>253131.85799999992</v>
          </cell>
          <cell r="L96">
            <v>295588.21999999997</v>
          </cell>
          <cell r="M96">
            <v>211410.08</v>
          </cell>
          <cell r="N96">
            <v>1234589.1979999999</v>
          </cell>
          <cell r="O96">
            <v>1484172.62</v>
          </cell>
          <cell r="P96">
            <v>2044853.11</v>
          </cell>
          <cell r="Q96">
            <v>0.60375446625601381</v>
          </cell>
          <cell r="R96">
            <v>0.72580891641649514</v>
          </cell>
          <cell r="S96">
            <v>0.12205445016048133</v>
          </cell>
          <cell r="T96">
            <v>0.86111111111111116</v>
          </cell>
        </row>
        <row r="97">
          <cell r="A97">
            <v>1633</v>
          </cell>
          <cell r="B97" t="str">
            <v>PARNA Mapinguari</v>
          </cell>
          <cell r="C97" t="str">
            <v>ICMBio</v>
          </cell>
          <cell r="D97">
            <v>1</v>
          </cell>
          <cell r="E97" t="str">
            <v>manutenção</v>
          </cell>
          <cell r="F97"/>
          <cell r="G97"/>
          <cell r="H97"/>
          <cell r="I97">
            <v>370525.14</v>
          </cell>
          <cell r="J97">
            <v>273028.34000000008</v>
          </cell>
          <cell r="K97">
            <v>776178.5399999998</v>
          </cell>
          <cell r="L97">
            <v>317832.23000000021</v>
          </cell>
          <cell r="M97">
            <v>212665.55000000002</v>
          </cell>
          <cell r="N97">
            <v>1950229.8000000003</v>
          </cell>
          <cell r="O97">
            <v>2005409.1</v>
          </cell>
          <cell r="P97">
            <v>2565218.4300000002</v>
          </cell>
          <cell r="Q97">
            <v>0.76025876673589943</v>
          </cell>
          <cell r="R97">
            <v>0.78176933260221426</v>
          </cell>
          <cell r="S97">
            <v>2.1510565866314835E-2</v>
          </cell>
          <cell r="T97">
            <v>0.86111111111111116</v>
          </cell>
        </row>
        <row r="98">
          <cell r="A98">
            <v>1635</v>
          </cell>
          <cell r="B98" t="str">
            <v>RESEX Rio Xingu</v>
          </cell>
          <cell r="C98" t="str">
            <v>ICMBio</v>
          </cell>
          <cell r="D98">
            <v>2</v>
          </cell>
          <cell r="E98" t="str">
            <v>consolidação</v>
          </cell>
          <cell r="F98" t="str">
            <v>sim</v>
          </cell>
          <cell r="G98"/>
          <cell r="H98">
            <v>534481.24000000022</v>
          </cell>
          <cell r="I98">
            <v>367601.79</v>
          </cell>
          <cell r="J98">
            <v>345407.23990000004</v>
          </cell>
          <cell r="K98">
            <v>524364.78499999992</v>
          </cell>
          <cell r="L98">
            <v>501714.2300000001</v>
          </cell>
          <cell r="M98">
            <v>116075</v>
          </cell>
          <cell r="N98">
            <v>2389644.2849000003</v>
          </cell>
          <cell r="O98">
            <v>2571922.73</v>
          </cell>
          <cell r="P98">
            <v>5350620.59</v>
          </cell>
          <cell r="Q98">
            <v>0.44661067715511488</v>
          </cell>
          <cell r="R98">
            <v>0.48067746287351687</v>
          </cell>
          <cell r="S98">
            <v>3.4066785718401993E-2</v>
          </cell>
          <cell r="T98">
            <v>0.70967741935483875</v>
          </cell>
        </row>
        <row r="99">
          <cell r="A99">
            <v>1730</v>
          </cell>
          <cell r="B99" t="str">
            <v>RDS Rio Negro</v>
          </cell>
          <cell r="C99" t="str">
            <v>SEMA/AM</v>
          </cell>
          <cell r="D99">
            <v>1</v>
          </cell>
          <cell r="E99" t="str">
            <v>manutenção</v>
          </cell>
          <cell r="F99"/>
          <cell r="G99"/>
          <cell r="H99"/>
          <cell r="I99"/>
          <cell r="J99">
            <v>195277.58000000005</v>
          </cell>
          <cell r="K99">
            <v>273977.83000000007</v>
          </cell>
          <cell r="L99">
            <v>270501.7300000001</v>
          </cell>
          <cell r="M99">
            <v>208441.49999999977</v>
          </cell>
          <cell r="N99">
            <v>948198.64</v>
          </cell>
          <cell r="O99">
            <v>949621.46</v>
          </cell>
          <cell r="P99">
            <v>1640929.7</v>
          </cell>
          <cell r="Q99">
            <v>0.57784232926005308</v>
          </cell>
          <cell r="R99">
            <v>0.57870941089066763</v>
          </cell>
          <cell r="S99">
            <v>8.6708163061455235E-4</v>
          </cell>
          <cell r="T99">
            <v>0.88888888888888884</v>
          </cell>
        </row>
        <row r="100">
          <cell r="A100">
            <v>1732</v>
          </cell>
          <cell r="B100" t="str">
            <v>RDS Igapó-Açu</v>
          </cell>
          <cell r="C100" t="str">
            <v>SEMA/AM</v>
          </cell>
          <cell r="D100">
            <v>1</v>
          </cell>
          <cell r="E100" t="str">
            <v>manutenção</v>
          </cell>
          <cell r="F100"/>
          <cell r="G100"/>
          <cell r="H100"/>
          <cell r="I100">
            <v>333299.56999999995</v>
          </cell>
          <cell r="J100">
            <v>428891.93000000005</v>
          </cell>
          <cell r="K100">
            <v>197340.91000000003</v>
          </cell>
          <cell r="L100">
            <v>248559.03</v>
          </cell>
          <cell r="M100">
            <v>252049.61000000002</v>
          </cell>
          <cell r="N100">
            <v>1460141.05</v>
          </cell>
          <cell r="O100">
            <v>1560239.87</v>
          </cell>
          <cell r="P100">
            <v>2168238.1</v>
          </cell>
          <cell r="Q100">
            <v>0.6734228358038723</v>
          </cell>
          <cell r="R100">
            <v>0.71958880807416858</v>
          </cell>
          <cell r="S100">
            <v>4.6165972270296285E-2</v>
          </cell>
          <cell r="T100">
            <v>0.88888888888888884</v>
          </cell>
        </row>
        <row r="101">
          <cell r="A101">
            <v>1733</v>
          </cell>
          <cell r="B101" t="str">
            <v>RESEX Canutama</v>
          </cell>
          <cell r="C101" t="str">
            <v>SEMA/AM</v>
          </cell>
          <cell r="D101">
            <v>1</v>
          </cell>
          <cell r="E101" t="str">
            <v>manutenção</v>
          </cell>
          <cell r="F101"/>
          <cell r="G101"/>
          <cell r="H101"/>
          <cell r="I101">
            <v>255707.37000000002</v>
          </cell>
          <cell r="J101">
            <v>273548.33</v>
          </cell>
          <cell r="K101">
            <v>363920.36800000002</v>
          </cell>
          <cell r="L101">
            <v>350249.42000000022</v>
          </cell>
          <cell r="M101">
            <v>283857.04000000004</v>
          </cell>
          <cell r="N101">
            <v>1527282.5280000004</v>
          </cell>
          <cell r="O101">
            <v>1564708.78</v>
          </cell>
          <cell r="P101">
            <v>2078710.69</v>
          </cell>
          <cell r="Q101">
            <v>0.73472587375783416</v>
          </cell>
          <cell r="R101">
            <v>0.75273042445363092</v>
          </cell>
          <cell r="S101">
            <v>1.8004550695796762E-2</v>
          </cell>
          <cell r="T101">
            <v>0.91666666666666663</v>
          </cell>
        </row>
        <row r="102">
          <cell r="A102">
            <v>1736</v>
          </cell>
          <cell r="B102" t="str">
            <v>PE do Matupiri/Gestão integrada com RDS do Matupiri</v>
          </cell>
          <cell r="C102" t="str">
            <v>SEMA/AM</v>
          </cell>
          <cell r="D102">
            <v>1</v>
          </cell>
          <cell r="E102" t="str">
            <v>manutenção</v>
          </cell>
          <cell r="F102" t="str">
            <v>sim</v>
          </cell>
          <cell r="G102"/>
          <cell r="H102"/>
          <cell r="I102"/>
          <cell r="J102">
            <v>147493.60000000003</v>
          </cell>
          <cell r="K102">
            <v>395794.402</v>
          </cell>
          <cell r="L102">
            <v>637280.54</v>
          </cell>
          <cell r="M102">
            <v>357472.33</v>
          </cell>
          <cell r="N102">
            <v>1538040.8720000002</v>
          </cell>
          <cell r="O102">
            <v>1677255.87</v>
          </cell>
          <cell r="P102">
            <v>2592682.48</v>
          </cell>
          <cell r="Q102">
            <v>0.59322376876631655</v>
          </cell>
          <cell r="R102">
            <v>0.64691912061672907</v>
          </cell>
          <cell r="S102">
            <v>5.369535185041252E-2</v>
          </cell>
          <cell r="T102">
            <v>0.88888888888888884</v>
          </cell>
        </row>
        <row r="103">
          <cell r="A103">
            <v>1628</v>
          </cell>
          <cell r="B103" t="str">
            <v>RESEX Ituxí</v>
          </cell>
          <cell r="C103" t="str">
            <v>ICMBio</v>
          </cell>
          <cell r="D103">
            <v>1</v>
          </cell>
          <cell r="E103" t="str">
            <v>consolidação</v>
          </cell>
          <cell r="F103"/>
          <cell r="G103"/>
          <cell r="H103"/>
          <cell r="I103"/>
          <cell r="J103">
            <v>281735.15000000002</v>
          </cell>
          <cell r="K103">
            <v>508459.29199999996</v>
          </cell>
          <cell r="L103">
            <v>241618.73999999987</v>
          </cell>
          <cell r="M103">
            <v>322379.15000000002</v>
          </cell>
          <cell r="N103">
            <v>1354192.3319999999</v>
          </cell>
          <cell r="O103">
            <v>1435558.95</v>
          </cell>
          <cell r="P103">
            <v>1616715.89</v>
          </cell>
          <cell r="Q103">
            <v>0.83761923809631145</v>
          </cell>
          <cell r="R103">
            <v>0.88794757253236378</v>
          </cell>
          <cell r="S103">
            <v>5.0328334436052335E-2</v>
          </cell>
          <cell r="T103">
            <v>0.77777777777777779</v>
          </cell>
        </row>
        <row r="104">
          <cell r="A104">
            <v>1810</v>
          </cell>
          <cell r="B104" t="str">
            <v>RESEX Renascer</v>
          </cell>
          <cell r="C104" t="str">
            <v>ICMBio</v>
          </cell>
          <cell r="D104">
            <v>1</v>
          </cell>
          <cell r="E104" t="str">
            <v>consolidação</v>
          </cell>
          <cell r="F104"/>
          <cell r="G104"/>
          <cell r="H104"/>
          <cell r="I104"/>
          <cell r="J104">
            <v>234058.33999999997</v>
          </cell>
          <cell r="K104">
            <v>585153.73400000005</v>
          </cell>
          <cell r="L104">
            <v>496115.96000000008</v>
          </cell>
          <cell r="M104">
            <v>198250.16999999998</v>
          </cell>
          <cell r="N104">
            <v>1513578.2039999999</v>
          </cell>
          <cell r="O104">
            <v>1741569.37</v>
          </cell>
          <cell r="P104">
            <v>1988702.54</v>
          </cell>
          <cell r="Q104">
            <v>0.76108828422374308</v>
          </cell>
          <cell r="R104">
            <v>0.87573145554488008</v>
          </cell>
          <cell r="S104">
            <v>0.11464317132113699</v>
          </cell>
          <cell r="T104">
            <v>0.83333333333333337</v>
          </cell>
        </row>
        <row r="105">
          <cell r="A105">
            <v>1899</v>
          </cell>
          <cell r="B105" t="str">
            <v>ESEC do Rio Roosevelt</v>
          </cell>
          <cell r="C105" t="str">
            <v>SEMA/MT</v>
          </cell>
          <cell r="D105">
            <v>1</v>
          </cell>
          <cell r="E105" t="str">
            <v>consolidação</v>
          </cell>
          <cell r="F105"/>
          <cell r="G105"/>
          <cell r="H105"/>
          <cell r="I105"/>
          <cell r="J105">
            <v>4215</v>
          </cell>
          <cell r="K105">
            <v>37074.53</v>
          </cell>
          <cell r="L105">
            <v>63325.850000000013</v>
          </cell>
          <cell r="M105">
            <v>298610.92000000004</v>
          </cell>
          <cell r="N105">
            <v>403226.30000000005</v>
          </cell>
          <cell r="O105">
            <v>697617.26</v>
          </cell>
          <cell r="P105">
            <v>1492453.25</v>
          </cell>
          <cell r="Q105">
            <v>0.27017683803496023</v>
          </cell>
          <cell r="R105">
            <v>0.46742989102003696</v>
          </cell>
          <cell r="S105">
            <v>0.19725305298507673</v>
          </cell>
          <cell r="T105">
            <v>0.69444444444444442</v>
          </cell>
        </row>
        <row r="106">
          <cell r="A106">
            <v>1901</v>
          </cell>
          <cell r="B106" t="str">
            <v>PE Cristalino</v>
          </cell>
          <cell r="C106" t="str">
            <v>SEMA/MT</v>
          </cell>
          <cell r="D106">
            <v>2</v>
          </cell>
          <cell r="E106" t="str">
            <v>consolidação</v>
          </cell>
          <cell r="F106"/>
          <cell r="G106"/>
          <cell r="H106"/>
          <cell r="I106"/>
          <cell r="J106">
            <v>55036.81</v>
          </cell>
          <cell r="K106">
            <v>120480.60999999997</v>
          </cell>
          <cell r="L106">
            <v>258184.93000000002</v>
          </cell>
          <cell r="M106">
            <v>47857.400000000009</v>
          </cell>
          <cell r="N106">
            <v>481559.75</v>
          </cell>
          <cell r="O106">
            <v>638884.62</v>
          </cell>
          <cell r="P106">
            <v>4107763.22</v>
          </cell>
          <cell r="Q106">
            <v>0.11723162319954751</v>
          </cell>
          <cell r="R106">
            <v>0.155531024010678</v>
          </cell>
          <cell r="S106">
            <v>3.8299400811130493E-2</v>
          </cell>
          <cell r="T106">
            <v>0.70967741935483875</v>
          </cell>
        </row>
        <row r="107">
          <cell r="A107">
            <v>1977</v>
          </cell>
          <cell r="B107" t="str">
            <v>RDS do Rio Madeira</v>
          </cell>
          <cell r="C107" t="str">
            <v>SEMA/AM</v>
          </cell>
          <cell r="D107">
            <v>1</v>
          </cell>
          <cell r="E107" t="str">
            <v>consolidação</v>
          </cell>
          <cell r="F107"/>
          <cell r="G107"/>
          <cell r="H107"/>
          <cell r="I107">
            <v>90714.44</v>
          </cell>
          <cell r="J107">
            <v>202892.46000000002</v>
          </cell>
          <cell r="K107">
            <v>233415.092</v>
          </cell>
          <cell r="L107">
            <v>324257.44999999995</v>
          </cell>
          <cell r="M107">
            <v>253160.84000000003</v>
          </cell>
          <cell r="N107">
            <v>1104440.2820000001</v>
          </cell>
          <cell r="O107">
            <v>1172231.23</v>
          </cell>
          <cell r="P107">
            <v>1796171.88</v>
          </cell>
          <cell r="Q107">
            <v>0.61488563221466319</v>
          </cell>
          <cell r="R107">
            <v>0.65262753695932485</v>
          </cell>
          <cell r="S107">
            <v>3.7741904744661658E-2</v>
          </cell>
          <cell r="T107">
            <v>0.83333333333333337</v>
          </cell>
        </row>
        <row r="108">
          <cell r="A108">
            <v>3132</v>
          </cell>
          <cell r="B108" t="str">
            <v>RESEX Marinha Mocapajuba</v>
          </cell>
          <cell r="C108" t="str">
            <v>ICMBio</v>
          </cell>
          <cell r="D108">
            <v>1</v>
          </cell>
          <cell r="E108" t="str">
            <v>consolidação</v>
          </cell>
          <cell r="F108" t="str">
            <v>sim</v>
          </cell>
          <cell r="G108"/>
          <cell r="H108"/>
          <cell r="I108">
            <v>7568.06</v>
          </cell>
          <cell r="J108">
            <v>35930.98000000001</v>
          </cell>
          <cell r="K108">
            <v>177211.78399999999</v>
          </cell>
          <cell r="L108">
            <v>195091.18000000002</v>
          </cell>
          <cell r="M108">
            <v>59171.61</v>
          </cell>
          <cell r="N108">
            <v>474973.614</v>
          </cell>
          <cell r="O108">
            <v>512696.91</v>
          </cell>
          <cell r="P108">
            <v>843016.38</v>
          </cell>
          <cell r="Q108">
            <v>0.56342157195095066</v>
          </cell>
          <cell r="R108">
            <v>0.60816957079766343</v>
          </cell>
          <cell r="S108">
            <v>4.4747998846712767E-2</v>
          </cell>
          <cell r="T108">
            <v>0.44444444444444442</v>
          </cell>
        </row>
        <row r="109">
          <cell r="A109">
            <v>3133</v>
          </cell>
          <cell r="B109" t="str">
            <v>RESEX Marinha Mestre Lucindo</v>
          </cell>
          <cell r="C109" t="str">
            <v>ICMBio</v>
          </cell>
          <cell r="D109">
            <v>1</v>
          </cell>
          <cell r="E109" t="str">
            <v>consolidação</v>
          </cell>
          <cell r="F109" t="str">
            <v>sim</v>
          </cell>
          <cell r="G109"/>
          <cell r="H109"/>
          <cell r="I109"/>
          <cell r="J109"/>
          <cell r="K109">
            <v>116727.95299999999</v>
          </cell>
          <cell r="L109">
            <v>195625.58000000005</v>
          </cell>
          <cell r="M109">
            <v>110036.96000000004</v>
          </cell>
          <cell r="N109">
            <v>422390.49300000007</v>
          </cell>
          <cell r="O109">
            <v>492973.98</v>
          </cell>
          <cell r="P109">
            <v>913590.63</v>
          </cell>
          <cell r="Q109">
            <v>0.46234109581443505</v>
          </cell>
          <cell r="R109">
            <v>0.5396005210780237</v>
          </cell>
          <cell r="S109">
            <v>7.7259425263588644E-2</v>
          </cell>
          <cell r="T109">
            <v>0.63888888888888884</v>
          </cell>
        </row>
        <row r="110">
          <cell r="A110">
            <v>3134</v>
          </cell>
          <cell r="B110" t="str">
            <v>RESEX Marinha Cuinarana</v>
          </cell>
          <cell r="C110" t="str">
            <v>ICMBio</v>
          </cell>
          <cell r="D110">
            <v>1</v>
          </cell>
          <cell r="E110" t="str">
            <v>consolidação</v>
          </cell>
          <cell r="F110" t="str">
            <v>sim</v>
          </cell>
          <cell r="G110"/>
          <cell r="H110"/>
          <cell r="I110"/>
          <cell r="J110"/>
          <cell r="K110">
            <v>44299.374000000003</v>
          </cell>
          <cell r="L110">
            <v>87474.589999999982</v>
          </cell>
          <cell r="M110">
            <v>92673.35</v>
          </cell>
          <cell r="N110">
            <v>224447.31399999998</v>
          </cell>
          <cell r="O110">
            <v>299456.32</v>
          </cell>
          <cell r="P110">
            <v>1007816.5</v>
          </cell>
          <cell r="Q110">
            <v>0.22270652842060037</v>
          </cell>
          <cell r="R110">
            <v>0.29713377385664952</v>
          </cell>
          <cell r="S110">
            <v>7.4427245436049144E-2</v>
          </cell>
          <cell r="T110">
            <v>0.63888888888888884</v>
          </cell>
        </row>
        <row r="111">
          <cell r="A111">
            <v>3131</v>
          </cell>
          <cell r="B111" t="str">
            <v>ESEC Alto Maués</v>
          </cell>
          <cell r="C111" t="str">
            <v>ICMBio</v>
          </cell>
          <cell r="D111">
            <v>1</v>
          </cell>
          <cell r="E111" t="str">
            <v>consolidação</v>
          </cell>
          <cell r="F111"/>
          <cell r="G111"/>
          <cell r="H111"/>
          <cell r="I111">
            <v>600</v>
          </cell>
          <cell r="J111">
            <v>3727.26</v>
          </cell>
          <cell r="K111">
            <v>48338.364999999991</v>
          </cell>
          <cell r="L111">
            <v>352683.27999999997</v>
          </cell>
          <cell r="M111">
            <v>89412.45</v>
          </cell>
          <cell r="N111">
            <v>494761.35499999998</v>
          </cell>
          <cell r="O111">
            <v>656317.89</v>
          </cell>
          <cell r="P111">
            <v>1933158.99</v>
          </cell>
          <cell r="Q111">
            <v>0.25593412521129472</v>
          </cell>
          <cell r="R111">
            <v>0.33950538646591094</v>
          </cell>
          <cell r="S111">
            <v>8.3571261254616225E-2</v>
          </cell>
          <cell r="T111">
            <v>0.47222222222222221</v>
          </cell>
        </row>
        <row r="112">
          <cell r="A112">
            <v>3410</v>
          </cell>
          <cell r="B112" t="str">
            <v>PARNA do Acari</v>
          </cell>
          <cell r="C112" t="str">
            <v>ICMBio</v>
          </cell>
          <cell r="D112">
            <v>1</v>
          </cell>
          <cell r="E112" t="str">
            <v>consolidação</v>
          </cell>
          <cell r="F112"/>
          <cell r="G112"/>
          <cell r="H112"/>
          <cell r="I112"/>
          <cell r="J112"/>
          <cell r="K112"/>
          <cell r="L112"/>
          <cell r="M112">
            <v>16410</v>
          </cell>
          <cell r="N112">
            <v>16410</v>
          </cell>
          <cell r="O112">
            <v>15254</v>
          </cell>
          <cell r="P112">
            <v>424302.4</v>
          </cell>
          <cell r="Q112">
            <v>3.8675246710836421E-2</v>
          </cell>
          <cell r="R112">
            <v>3.5950774730475241E-2</v>
          </cell>
          <cell r="S112">
            <v>-2.7244719803611803E-3</v>
          </cell>
          <cell r="T112" t="e">
            <v>#VALUE!</v>
          </cell>
        </row>
        <row r="113">
          <cell r="A113"/>
          <cell r="B113" t="str">
            <v>Auditoria nas UCs</v>
          </cell>
          <cell r="C113" t="str">
            <v>Funbio</v>
          </cell>
          <cell r="D113" t="e">
            <v>#N/A</v>
          </cell>
          <cell r="E113" t="str">
            <v>coordenação</v>
          </cell>
          <cell r="F113"/>
          <cell r="G113"/>
          <cell r="H113"/>
          <cell r="I113"/>
          <cell r="J113"/>
          <cell r="K113"/>
          <cell r="L113">
            <v>111632.48000000001</v>
          </cell>
          <cell r="M113">
            <v>19724.830000000002</v>
          </cell>
          <cell r="N113">
            <v>131357.31</v>
          </cell>
          <cell r="O113">
            <v>0</v>
          </cell>
          <cell r="P113">
            <v>580000</v>
          </cell>
          <cell r="Q113">
            <v>0.22647812068965517</v>
          </cell>
          <cell r="R113">
            <v>0</v>
          </cell>
          <cell r="S113">
            <v>-0.22647812068965517</v>
          </cell>
          <cell r="T113" t="e">
            <v>#N/A</v>
          </cell>
        </row>
        <row r="114">
          <cell r="A114"/>
          <cell r="B114" t="str">
            <v>Bloco 1 (RESEX Maracanã, Chocoaré-Matogrosso, Cuinarana e Mestre Lucindo)</v>
          </cell>
          <cell r="C114" t="str">
            <v>ICMBio</v>
          </cell>
          <cell r="D114">
            <v>1</v>
          </cell>
          <cell r="E114" t="str">
            <v>consolidação</v>
          </cell>
          <cell r="F114" t="str">
            <v>sim</v>
          </cell>
          <cell r="G114"/>
          <cell r="H114"/>
          <cell r="I114">
            <v>50380.14</v>
          </cell>
          <cell r="J114">
            <v>97744.720000000016</v>
          </cell>
          <cell r="K114">
            <v>287061.53000000003</v>
          </cell>
          <cell r="L114">
            <v>5795.34</v>
          </cell>
          <cell r="M114">
            <v>7916.4</v>
          </cell>
          <cell r="N114">
            <v>448898.13000000006</v>
          </cell>
          <cell r="O114">
            <v>878503.83</v>
          </cell>
          <cell r="P114">
            <v>961820.32</v>
          </cell>
          <cell r="Q114">
            <v>0.46671724506714529</v>
          </cell>
          <cell r="R114">
            <v>0.91337624266453432</v>
          </cell>
          <cell r="S114">
            <v>0.44665899759738903</v>
          </cell>
          <cell r="T114" t="e">
            <v>#N/A</v>
          </cell>
        </row>
        <row r="115">
          <cell r="A115"/>
          <cell r="B115" t="str">
            <v>BLOCO 2 (RESEX Mocapajuba, Mãe Grande Curuçá, São João da Ponta)</v>
          </cell>
          <cell r="C115" t="str">
            <v>ICMBio</v>
          </cell>
          <cell r="D115">
            <v>1</v>
          </cell>
          <cell r="E115" t="str">
            <v>consolidação</v>
          </cell>
          <cell r="F115" t="str">
            <v>sim</v>
          </cell>
          <cell r="G115"/>
          <cell r="H115"/>
          <cell r="I115">
            <v>1416</v>
          </cell>
          <cell r="J115">
            <v>40035.800000000003</v>
          </cell>
          <cell r="K115">
            <v>149203.68</v>
          </cell>
          <cell r="L115">
            <v>13943.2</v>
          </cell>
          <cell r="M115">
            <v>3405.03</v>
          </cell>
          <cell r="N115">
            <v>208003.71</v>
          </cell>
          <cell r="O115">
            <v>266009.78000000003</v>
          </cell>
          <cell r="P115">
            <v>660537.9</v>
          </cell>
          <cell r="Q115">
            <v>0.31490049246227958</v>
          </cell>
          <cell r="R115">
            <v>0.40271690693297085</v>
          </cell>
          <cell r="S115">
            <v>8.7816414470691273E-2</v>
          </cell>
          <cell r="T115" t="e">
            <v>#N/A</v>
          </cell>
        </row>
        <row r="116">
          <cell r="A116"/>
          <cell r="B116" t="str">
            <v>Coordenação do Programa - UCP/MMA</v>
          </cell>
          <cell r="C116" t="str">
            <v>UCP</v>
          </cell>
          <cell r="D116" t="e">
            <v>#N/A</v>
          </cell>
          <cell r="E116" t="str">
            <v>coordenação</v>
          </cell>
          <cell r="F116"/>
          <cell r="G116"/>
          <cell r="H116"/>
          <cell r="I116">
            <v>79186.42</v>
          </cell>
          <cell r="J116">
            <v>1055798.4999999998</v>
          </cell>
          <cell r="K116">
            <v>260576.74999999997</v>
          </cell>
          <cell r="L116">
            <v>856192.50000000023</v>
          </cell>
          <cell r="M116">
            <v>168544.41999999984</v>
          </cell>
          <cell r="N116">
            <v>2420298.59</v>
          </cell>
          <cell r="O116">
            <v>1689846</v>
          </cell>
          <cell r="P116">
            <v>1914393.16</v>
          </cell>
          <cell r="Q116">
            <v>1.2642641232587772</v>
          </cell>
          <cell r="R116">
            <v>0.88270582830540412</v>
          </cell>
          <cell r="S116">
            <v>-0.38155829495337312</v>
          </cell>
          <cell r="T116" t="e">
            <v>#N/A</v>
          </cell>
        </row>
        <row r="117">
          <cell r="B117" t="str">
            <v>Criação - Marajó Central</v>
          </cell>
          <cell r="C117" t="str">
            <v>Ideflor-Bio</v>
          </cell>
          <cell r="D117" t="e">
            <v>#N/A</v>
          </cell>
          <cell r="E117" t="str">
            <v>criação</v>
          </cell>
          <cell r="F117"/>
          <cell r="G117"/>
          <cell r="H117"/>
          <cell r="I117"/>
          <cell r="J117"/>
          <cell r="K117"/>
          <cell r="L117"/>
          <cell r="M117"/>
          <cell r="N117">
            <v>0</v>
          </cell>
          <cell r="O117">
            <v>291576.58</v>
          </cell>
          <cell r="P117">
            <v>291576.58</v>
          </cell>
          <cell r="Q117">
            <v>0</v>
          </cell>
          <cell r="R117">
            <v>1</v>
          </cell>
          <cell r="S117">
            <v>1</v>
          </cell>
          <cell r="T117" t="e">
            <v>#N/A</v>
          </cell>
        </row>
        <row r="118">
          <cell r="A118"/>
          <cell r="B118" t="str">
            <v>Criação - PE Catrimani</v>
          </cell>
          <cell r="C118" t="str">
            <v>IACTI/RR</v>
          </cell>
          <cell r="D118" t="e">
            <v>#N/A</v>
          </cell>
          <cell r="E118" t="str">
            <v>criação</v>
          </cell>
          <cell r="F118"/>
          <cell r="G118"/>
          <cell r="H118"/>
          <cell r="I118"/>
          <cell r="J118"/>
          <cell r="K118">
            <v>5310</v>
          </cell>
          <cell r="L118">
            <v>2832</v>
          </cell>
          <cell r="M118">
            <v>103996.89</v>
          </cell>
          <cell r="N118">
            <v>112138.89</v>
          </cell>
          <cell r="O118">
            <v>251611.83</v>
          </cell>
          <cell r="P118">
            <v>260320.4</v>
          </cell>
          <cell r="Q118">
            <v>0.43077257871453795</v>
          </cell>
          <cell r="R118">
            <v>0.96654672472844994</v>
          </cell>
          <cell r="S118">
            <v>0.53577414601391204</v>
          </cell>
          <cell r="T118" t="e">
            <v>#N/A</v>
          </cell>
        </row>
        <row r="119">
          <cell r="A119"/>
          <cell r="B119" t="str">
            <v>Criação - PE das Nascentes</v>
          </cell>
          <cell r="C119" t="str">
            <v>IACTI/RR</v>
          </cell>
          <cell r="D119" t="e">
            <v>#N/A</v>
          </cell>
          <cell r="E119" t="str">
            <v>criação</v>
          </cell>
          <cell r="F119"/>
          <cell r="G119"/>
          <cell r="H119"/>
          <cell r="I119"/>
          <cell r="J119"/>
          <cell r="K119">
            <v>4248</v>
          </cell>
          <cell r="L119">
            <v>28895</v>
          </cell>
          <cell r="M119">
            <v>102566</v>
          </cell>
          <cell r="N119">
            <v>135709</v>
          </cell>
          <cell r="O119">
            <v>252135.6</v>
          </cell>
          <cell r="P119">
            <v>260320.4</v>
          </cell>
          <cell r="Q119">
            <v>0.52131527148851953</v>
          </cell>
          <cell r="R119">
            <v>0.96855874530002262</v>
          </cell>
          <cell r="S119">
            <v>0.44724347381150309</v>
          </cell>
          <cell r="T119" t="e">
            <v>#N/A</v>
          </cell>
        </row>
        <row r="120">
          <cell r="A120"/>
          <cell r="B120" t="str">
            <v>Criação - PE Serra Grande</v>
          </cell>
          <cell r="C120" t="str">
            <v>SEDAM/RO</v>
          </cell>
          <cell r="D120" t="e">
            <v>#N/A</v>
          </cell>
          <cell r="E120" t="str">
            <v>criação</v>
          </cell>
          <cell r="F120"/>
          <cell r="G120"/>
          <cell r="H120"/>
          <cell r="I120"/>
          <cell r="J120">
            <v>59295</v>
          </cell>
          <cell r="K120">
            <v>44604</v>
          </cell>
          <cell r="L120"/>
          <cell r="M120"/>
          <cell r="N120">
            <v>103899</v>
          </cell>
          <cell r="O120">
            <v>103899</v>
          </cell>
          <cell r="P120">
            <v>131739</v>
          </cell>
          <cell r="Q120">
            <v>0.78867305809213673</v>
          </cell>
          <cell r="R120">
            <v>0.78867305809213673</v>
          </cell>
          <cell r="S120">
            <v>0</v>
          </cell>
          <cell r="T120" t="e">
            <v>#N/A</v>
          </cell>
        </row>
        <row r="121">
          <cell r="A121"/>
          <cell r="B121" t="str">
            <v>Criação - RDS Boiaçu</v>
          </cell>
          <cell r="C121" t="str">
            <v>IACTI/RR</v>
          </cell>
          <cell r="D121" t="e">
            <v>#N/A</v>
          </cell>
          <cell r="E121" t="str">
            <v>criação</v>
          </cell>
          <cell r="F121"/>
          <cell r="G121"/>
          <cell r="H121"/>
          <cell r="I121"/>
          <cell r="J121"/>
          <cell r="K121">
            <v>8496</v>
          </cell>
          <cell r="L121">
            <v>8619.01</v>
          </cell>
          <cell r="M121">
            <v>185759.68999999997</v>
          </cell>
          <cell r="N121">
            <v>202874.69999999998</v>
          </cell>
          <cell r="O121">
            <v>280934.53000000003</v>
          </cell>
          <cell r="P121">
            <v>300502.55</v>
          </cell>
          <cell r="Q121">
            <v>0.67511806472191327</v>
          </cell>
          <cell r="R121">
            <v>0.93488234958405525</v>
          </cell>
          <cell r="S121">
            <v>0.25976428486214198</v>
          </cell>
          <cell r="T121" t="e">
            <v>#N/A</v>
          </cell>
        </row>
        <row r="122">
          <cell r="A122"/>
          <cell r="B122" t="str">
            <v>Criação - RDS Campina (antiga remanso)</v>
          </cell>
          <cell r="C122" t="str">
            <v>IACTI/RR</v>
          </cell>
          <cell r="D122" t="e">
            <v>#N/A</v>
          </cell>
          <cell r="E122" t="str">
            <v>criação</v>
          </cell>
          <cell r="F122"/>
          <cell r="G122"/>
          <cell r="H122"/>
          <cell r="I122"/>
          <cell r="J122">
            <v>1062</v>
          </cell>
          <cell r="K122">
            <v>10620</v>
          </cell>
          <cell r="L122">
            <v>89540.290000000008</v>
          </cell>
          <cell r="M122">
            <v>112617.14</v>
          </cell>
          <cell r="N122">
            <v>213839.43</v>
          </cell>
          <cell r="O122">
            <v>283101.2</v>
          </cell>
          <cell r="P122">
            <v>304499.7</v>
          </cell>
          <cell r="Q122">
            <v>0.70226482981756633</v>
          </cell>
          <cell r="R122">
            <v>0.92972571073140631</v>
          </cell>
          <cell r="S122">
            <v>0.22746088091383998</v>
          </cell>
          <cell r="T122" t="e">
            <v>#N/A</v>
          </cell>
        </row>
        <row r="123">
          <cell r="A123"/>
          <cell r="B123" t="str">
            <v>Criação - RDS Itapará</v>
          </cell>
          <cell r="C123" t="str">
            <v>IACTI/RR</v>
          </cell>
          <cell r="D123" t="e">
            <v>#N/A</v>
          </cell>
          <cell r="E123" t="str">
            <v>criação</v>
          </cell>
          <cell r="F123"/>
          <cell r="G123"/>
          <cell r="H123"/>
          <cell r="I123"/>
          <cell r="J123"/>
          <cell r="K123">
            <v>10797</v>
          </cell>
          <cell r="L123">
            <v>40934.01</v>
          </cell>
          <cell r="M123">
            <v>158309.94999999998</v>
          </cell>
          <cell r="N123">
            <v>210040.95999999999</v>
          </cell>
          <cell r="O123">
            <v>283022.65999999997</v>
          </cell>
          <cell r="P123">
            <v>299802.55</v>
          </cell>
          <cell r="Q123">
            <v>0.70059764334893082</v>
          </cell>
          <cell r="R123">
            <v>0.94403019587391768</v>
          </cell>
          <cell r="S123">
            <v>0.24343255252498686</v>
          </cell>
          <cell r="T123" t="e">
            <v>#N/A</v>
          </cell>
        </row>
        <row r="124">
          <cell r="A124"/>
          <cell r="B124" t="str">
            <v>Criação - RDS Limoeiro</v>
          </cell>
          <cell r="C124" t="str">
            <v>SEDAM/RO</v>
          </cell>
          <cell r="D124" t="e">
            <v>#N/A</v>
          </cell>
          <cell r="E124" t="str">
            <v>criação</v>
          </cell>
          <cell r="F124"/>
          <cell r="G124"/>
          <cell r="H124"/>
          <cell r="I124"/>
          <cell r="J124">
            <v>87969</v>
          </cell>
          <cell r="K124">
            <v>180405.88</v>
          </cell>
          <cell r="L124"/>
          <cell r="M124"/>
          <cell r="N124">
            <v>268374.88</v>
          </cell>
          <cell r="O124">
            <v>240189</v>
          </cell>
          <cell r="P124">
            <v>270897</v>
          </cell>
          <cell r="Q124">
            <v>0.99068974554904632</v>
          </cell>
          <cell r="R124">
            <v>0.88664326293757401</v>
          </cell>
          <cell r="S124">
            <v>-0.10404648261147231</v>
          </cell>
          <cell r="T124" t="e">
            <v>#N/A</v>
          </cell>
        </row>
        <row r="125">
          <cell r="A125"/>
          <cell r="B125" t="str">
            <v>Criação - RDS Piranha</v>
          </cell>
          <cell r="C125" t="str">
            <v>SEMA/AM</v>
          </cell>
          <cell r="D125" t="e">
            <v>#N/A</v>
          </cell>
          <cell r="E125" t="str">
            <v>criação</v>
          </cell>
          <cell r="F125"/>
          <cell r="G125"/>
          <cell r="H125"/>
          <cell r="I125"/>
          <cell r="J125"/>
          <cell r="K125"/>
          <cell r="L125"/>
          <cell r="M125"/>
          <cell r="N125">
            <v>0</v>
          </cell>
          <cell r="O125">
            <v>195240.31</v>
          </cell>
          <cell r="P125">
            <v>195240.31</v>
          </cell>
          <cell r="Q125">
            <v>0</v>
          </cell>
          <cell r="R125">
            <v>1</v>
          </cell>
          <cell r="S125">
            <v>1</v>
          </cell>
          <cell r="T125" t="e">
            <v>#N/A</v>
          </cell>
        </row>
        <row r="126">
          <cell r="A126"/>
          <cell r="B126" t="str">
            <v>Criação - RDS Xeruini</v>
          </cell>
          <cell r="C126" t="str">
            <v>IACTI/RR</v>
          </cell>
          <cell r="D126" t="e">
            <v>#N/A</v>
          </cell>
          <cell r="E126" t="str">
            <v>criação</v>
          </cell>
          <cell r="F126"/>
          <cell r="G126"/>
          <cell r="H126"/>
          <cell r="I126"/>
          <cell r="J126"/>
          <cell r="K126">
            <v>6018</v>
          </cell>
          <cell r="L126">
            <v>10716.6</v>
          </cell>
          <cell r="M126">
            <v>86739.13</v>
          </cell>
          <cell r="N126">
            <v>103473.73000000001</v>
          </cell>
          <cell r="O126">
            <v>288912.92</v>
          </cell>
          <cell r="P126">
            <v>300369.71000000002</v>
          </cell>
          <cell r="Q126">
            <v>0.34448789793085327</v>
          </cell>
          <cell r="R126">
            <v>0.96185770529258752</v>
          </cell>
          <cell r="S126">
            <v>0.61736980736173419</v>
          </cell>
          <cell r="T126" t="e">
            <v>#N/A</v>
          </cell>
        </row>
        <row r="127">
          <cell r="A127"/>
          <cell r="B127" t="str">
            <v>Criação - REBIO do Manicoré</v>
          </cell>
          <cell r="C127" t="str">
            <v>SEMA/AM</v>
          </cell>
          <cell r="D127" t="e">
            <v>#N/A</v>
          </cell>
          <cell r="E127" t="str">
            <v>criação</v>
          </cell>
          <cell r="F127"/>
          <cell r="G127"/>
          <cell r="H127"/>
          <cell r="I127"/>
          <cell r="J127">
            <v>33767.97</v>
          </cell>
          <cell r="K127"/>
          <cell r="L127">
            <v>16123.51</v>
          </cell>
          <cell r="M127">
            <v>-8000</v>
          </cell>
          <cell r="N127">
            <v>41891.480000000003</v>
          </cell>
          <cell r="O127">
            <v>37834.47</v>
          </cell>
          <cell r="P127">
            <v>94534.73</v>
          </cell>
          <cell r="Q127">
            <v>0.44313322733348903</v>
          </cell>
          <cell r="R127">
            <v>0.40021767661472141</v>
          </cell>
          <cell r="S127">
            <v>-4.2915550718767626E-2</v>
          </cell>
          <cell r="T127" t="e">
            <v>#N/A</v>
          </cell>
        </row>
        <row r="128">
          <cell r="A128"/>
          <cell r="B128" t="str">
            <v>Criação - REBIO Pauini</v>
          </cell>
          <cell r="C128" t="str">
            <v>SEMA/AM</v>
          </cell>
          <cell r="D128" t="e">
            <v>#N/A</v>
          </cell>
          <cell r="E128" t="str">
            <v>criação</v>
          </cell>
          <cell r="F128"/>
          <cell r="G128"/>
          <cell r="H128"/>
          <cell r="I128"/>
          <cell r="J128"/>
          <cell r="K128"/>
          <cell r="L128"/>
          <cell r="M128"/>
          <cell r="N128">
            <v>0</v>
          </cell>
          <cell r="O128">
            <v>218469.47</v>
          </cell>
          <cell r="P128">
            <v>260320.42</v>
          </cell>
          <cell r="Q128">
            <v>0</v>
          </cell>
          <cell r="R128">
            <v>0.83923293455042824</v>
          </cell>
          <cell r="S128">
            <v>0.83923293455042824</v>
          </cell>
          <cell r="T128" t="e">
            <v>#N/A</v>
          </cell>
        </row>
        <row r="129">
          <cell r="A129"/>
          <cell r="B129" t="str">
            <v>Criação - RESEX Mamiá</v>
          </cell>
          <cell r="C129" t="str">
            <v>SEMA/AM</v>
          </cell>
          <cell r="D129" t="e">
            <v>#N/A</v>
          </cell>
          <cell r="E129" t="str">
            <v>criação</v>
          </cell>
          <cell r="F129"/>
          <cell r="G129"/>
          <cell r="H129"/>
          <cell r="I129"/>
          <cell r="J129"/>
          <cell r="K129"/>
          <cell r="L129"/>
          <cell r="M129"/>
          <cell r="N129">
            <v>0</v>
          </cell>
          <cell r="O129">
            <v>205874.81</v>
          </cell>
          <cell r="P129">
            <v>236290.84</v>
          </cell>
          <cell r="Q129">
            <v>0</v>
          </cell>
          <cell r="R129">
            <v>0.87127715149685869</v>
          </cell>
          <cell r="S129">
            <v>0.87127715149685869</v>
          </cell>
          <cell r="T129" t="e">
            <v>#N/A</v>
          </cell>
        </row>
        <row r="130">
          <cell r="A130"/>
          <cell r="B130" t="str">
            <v>Criação - RESEX Rio Machado</v>
          </cell>
          <cell r="C130" t="str">
            <v>SEDAM/RO</v>
          </cell>
          <cell r="D130" t="e">
            <v>#N/A</v>
          </cell>
          <cell r="E130" t="str">
            <v>criação</v>
          </cell>
          <cell r="F130"/>
          <cell r="G130"/>
          <cell r="H130"/>
          <cell r="I130"/>
          <cell r="J130">
            <v>46285.5</v>
          </cell>
          <cell r="K130">
            <v>51684</v>
          </cell>
          <cell r="L130"/>
          <cell r="M130"/>
          <cell r="N130">
            <v>97969.5</v>
          </cell>
          <cell r="O130">
            <v>94252.5</v>
          </cell>
          <cell r="P130">
            <v>126769.5</v>
          </cell>
          <cell r="Q130">
            <v>0.77281601647083875</v>
          </cell>
          <cell r="R130">
            <v>0.74349508359660643</v>
          </cell>
          <cell r="S130">
            <v>-2.9320932874232319E-2</v>
          </cell>
          <cell r="T130" t="e">
            <v>#N/A</v>
          </cell>
        </row>
        <row r="131">
          <cell r="A131"/>
          <cell r="B131" t="str">
            <v>Criação - Saracá-Piranga</v>
          </cell>
          <cell r="C131" t="str">
            <v>SEMA/AM</v>
          </cell>
          <cell r="D131" t="e">
            <v>#N/A</v>
          </cell>
          <cell r="E131" t="str">
            <v>criação</v>
          </cell>
          <cell r="F131"/>
          <cell r="G131"/>
          <cell r="H131"/>
          <cell r="I131"/>
          <cell r="J131">
            <v>3894</v>
          </cell>
          <cell r="K131">
            <v>5044.5</v>
          </cell>
          <cell r="L131"/>
          <cell r="M131"/>
          <cell r="N131">
            <v>8938.5</v>
          </cell>
          <cell r="O131">
            <v>120284.1</v>
          </cell>
          <cell r="P131">
            <v>120284.1</v>
          </cell>
          <cell r="Q131">
            <v>7.4311567364265099E-2</v>
          </cell>
          <cell r="R131">
            <v>1</v>
          </cell>
          <cell r="S131">
            <v>0.92568843263573486</v>
          </cell>
          <cell r="T131" t="e">
            <v>#N/A</v>
          </cell>
        </row>
        <row r="132">
          <cell r="A132"/>
          <cell r="B132" t="str">
            <v>Criação - Zona Costeira / Mar Territorial</v>
          </cell>
          <cell r="C132" t="str">
            <v>Ideflor-Bio</v>
          </cell>
          <cell r="D132" t="e">
            <v>#N/A</v>
          </cell>
          <cell r="E132" t="str">
            <v>criação</v>
          </cell>
          <cell r="F132"/>
          <cell r="G132"/>
          <cell r="H132"/>
          <cell r="I132"/>
          <cell r="J132">
            <v>24026.799999999999</v>
          </cell>
          <cell r="K132">
            <v>18575.599999999999</v>
          </cell>
          <cell r="L132">
            <v>15472.560000000005</v>
          </cell>
          <cell r="M132">
            <v>-5756.28</v>
          </cell>
          <cell r="N132">
            <v>52318.68</v>
          </cell>
          <cell r="O132">
            <v>51962.400000000001</v>
          </cell>
          <cell r="P132">
            <v>50155.8</v>
          </cell>
          <cell r="Q132">
            <v>1.043123228021485</v>
          </cell>
          <cell r="R132">
            <v>1.0360197624202983</v>
          </cell>
          <cell r="S132">
            <v>-7.103465601186798E-3</v>
          </cell>
          <cell r="T132" t="e">
            <v>#N/A</v>
          </cell>
        </row>
        <row r="133">
          <cell r="A133"/>
          <cell r="B133" t="str">
            <v>Fundo de Contingência</v>
          </cell>
          <cell r="C133" t="str">
            <v>Funbio</v>
          </cell>
          <cell r="D133" t="e">
            <v>#N/A</v>
          </cell>
          <cell r="E133" t="str">
            <v>coordenação</v>
          </cell>
          <cell r="F133"/>
          <cell r="G133"/>
          <cell r="H133"/>
          <cell r="I133"/>
          <cell r="J133"/>
          <cell r="K133"/>
          <cell r="L133">
            <v>114500</v>
          </cell>
          <cell r="M133"/>
          <cell r="N133">
            <v>114500</v>
          </cell>
          <cell r="O133" t="str">
            <v>N/A</v>
          </cell>
          <cell r="P133" t="str">
            <v>N/A</v>
          </cell>
          <cell r="Q133" t="str">
            <v>N/A</v>
          </cell>
          <cell r="R133" t="str">
            <v>N/A</v>
          </cell>
          <cell r="S133" t="e">
            <v>#VALUE!</v>
          </cell>
          <cell r="T133" t="e">
            <v>#N/A</v>
          </cell>
        </row>
        <row r="134">
          <cell r="A134"/>
          <cell r="B134" t="str">
            <v>ICMBio Sede -  Coordenador Geral de Gestão Sociambiental</v>
          </cell>
          <cell r="C134" t="str">
            <v>ICMBio</v>
          </cell>
          <cell r="D134" t="e">
            <v>#N/A</v>
          </cell>
          <cell r="E134" t="str">
            <v>coordenação</v>
          </cell>
          <cell r="F134"/>
          <cell r="G134"/>
          <cell r="H134"/>
          <cell r="I134"/>
          <cell r="J134"/>
          <cell r="K134">
            <v>1062</v>
          </cell>
          <cell r="L134">
            <v>41570.379999999997</v>
          </cell>
          <cell r="M134"/>
          <cell r="N134">
            <v>42632.38</v>
          </cell>
          <cell r="O134"/>
          <cell r="P134"/>
          <cell r="Q134" t="e">
            <v>#DIV/0!</v>
          </cell>
          <cell r="R134" t="e">
            <v>#DIV/0!</v>
          </cell>
          <cell r="S134" t="e">
            <v>#DIV/0!</v>
          </cell>
          <cell r="T134" t="e">
            <v>#N/A</v>
          </cell>
        </row>
        <row r="135">
          <cell r="A135"/>
          <cell r="B135" t="str">
            <v>ICMBio Sede - Coordenação Geral de Consolidação Territorial</v>
          </cell>
          <cell r="C135" t="str">
            <v>ICMBio</v>
          </cell>
          <cell r="D135" t="e">
            <v>#N/A</v>
          </cell>
          <cell r="E135" t="str">
            <v>coordenação</v>
          </cell>
          <cell r="F135"/>
          <cell r="G135"/>
          <cell r="H135"/>
          <cell r="I135"/>
          <cell r="J135"/>
          <cell r="K135">
            <v>4371.87</v>
          </cell>
          <cell r="L135">
            <v>71012.540000000037</v>
          </cell>
          <cell r="M135">
            <v>4808.87</v>
          </cell>
          <cell r="N135">
            <v>80193.280000000028</v>
          </cell>
          <cell r="O135">
            <v>858672.43</v>
          </cell>
          <cell r="P135">
            <v>1248748.51</v>
          </cell>
          <cell r="Q135">
            <v>6.4218919468420455E-2</v>
          </cell>
          <cell r="R135">
            <v>0.6876263900406977</v>
          </cell>
          <cell r="S135">
            <v>0.62340747057227719</v>
          </cell>
          <cell r="T135" t="e">
            <v>#N/A</v>
          </cell>
        </row>
        <row r="136">
          <cell r="A136"/>
          <cell r="B136" t="str">
            <v>ICMBio Sede - Coordenação Geral de Proteção Ambiental</v>
          </cell>
          <cell r="C136" t="str">
            <v>ICMBio</v>
          </cell>
          <cell r="D136" t="e">
            <v>#N/A</v>
          </cell>
          <cell r="E136" t="str">
            <v>coordenação</v>
          </cell>
          <cell r="F136"/>
          <cell r="G136"/>
          <cell r="H136"/>
          <cell r="I136"/>
          <cell r="J136"/>
          <cell r="K136">
            <v>128116.62999999999</v>
          </cell>
          <cell r="L136">
            <v>239308.69999999995</v>
          </cell>
          <cell r="M136">
            <v>242274.75</v>
          </cell>
          <cell r="N136">
            <v>609700.07999999996</v>
          </cell>
          <cell r="O136">
            <v>881981.88</v>
          </cell>
          <cell r="P136">
            <v>900352.98</v>
          </cell>
          <cell r="Q136">
            <v>0.67717894375159393</v>
          </cell>
          <cell r="R136">
            <v>0.9795956692451887</v>
          </cell>
          <cell r="S136">
            <v>0.30241672549359477</v>
          </cell>
          <cell r="T136" t="e">
            <v>#N/A</v>
          </cell>
        </row>
        <row r="137">
          <cell r="A137"/>
          <cell r="B137" t="str">
            <v>ICMBio Sede - Diretoria de Criação e Manejo de Unidades de Conservação</v>
          </cell>
          <cell r="C137" t="str">
            <v>ICMBio</v>
          </cell>
          <cell r="D137" t="e">
            <v>#N/A</v>
          </cell>
          <cell r="E137" t="str">
            <v>coordenação</v>
          </cell>
          <cell r="F137"/>
          <cell r="G137"/>
          <cell r="H137"/>
          <cell r="I137"/>
          <cell r="J137"/>
          <cell r="K137">
            <v>27097.25</v>
          </cell>
          <cell r="L137">
            <v>72592.12999999999</v>
          </cell>
          <cell r="M137">
            <v>3628.74</v>
          </cell>
          <cell r="N137">
            <v>103318.12</v>
          </cell>
          <cell r="O137">
            <v>2582698</v>
          </cell>
          <cell r="P137">
            <v>3659016.46</v>
          </cell>
          <cell r="Q137">
            <v>2.8236582461287969E-2</v>
          </cell>
          <cell r="R137">
            <v>0.70584487067325186</v>
          </cell>
          <cell r="S137">
            <v>0.67760828821196384</v>
          </cell>
          <cell r="T137" t="e">
            <v>#N/A</v>
          </cell>
        </row>
        <row r="138">
          <cell r="A138"/>
          <cell r="B138" t="str">
            <v>ICMBio Sede - Monitoramento Ambiental</v>
          </cell>
          <cell r="C138" t="str">
            <v>ICMBio</v>
          </cell>
          <cell r="D138" t="e">
            <v>#N/A</v>
          </cell>
          <cell r="E138" t="str">
            <v>coordenação</v>
          </cell>
          <cell r="F138"/>
          <cell r="G138"/>
          <cell r="H138"/>
          <cell r="I138"/>
          <cell r="J138"/>
          <cell r="K138"/>
          <cell r="L138">
            <v>1093898.3500000001</v>
          </cell>
          <cell r="M138">
            <v>309442.2300000001</v>
          </cell>
          <cell r="N138">
            <v>1403340.58</v>
          </cell>
          <cell r="O138">
            <v>2754198.96</v>
          </cell>
          <cell r="P138">
            <v>3248144</v>
          </cell>
          <cell r="Q138">
            <v>0.43204383180056061</v>
          </cell>
          <cell r="R138">
            <v>0.84793006713988051</v>
          </cell>
          <cell r="S138">
            <v>0.4158862353393199</v>
          </cell>
          <cell r="T138" t="e">
            <v>#N/A</v>
          </cell>
        </row>
        <row r="139">
          <cell r="A139"/>
          <cell r="B139" t="str">
            <v>ICMBio Sede - Monitoramento Ambiental - CENAP</v>
          </cell>
          <cell r="C139" t="str">
            <v>ICMBio</v>
          </cell>
          <cell r="D139" t="e">
            <v>#N/A</v>
          </cell>
          <cell r="E139" t="str">
            <v>coordenação</v>
          </cell>
          <cell r="F139"/>
          <cell r="G139"/>
          <cell r="H139"/>
          <cell r="I139"/>
          <cell r="J139"/>
          <cell r="K139"/>
          <cell r="L139">
            <v>8709.56</v>
          </cell>
          <cell r="M139">
            <v>7527.35</v>
          </cell>
          <cell r="N139">
            <v>16236.91</v>
          </cell>
          <cell r="O139">
            <v>0</v>
          </cell>
          <cell r="P139">
            <v>40236.910000000003</v>
          </cell>
          <cell r="Q139">
            <v>0.4035327265438623</v>
          </cell>
          <cell r="R139">
            <v>0</v>
          </cell>
          <cell r="S139">
            <v>-0.4035327265438623</v>
          </cell>
          <cell r="T139" t="e">
            <v>#N/A</v>
          </cell>
        </row>
        <row r="140">
          <cell r="A140"/>
          <cell r="B140" t="str">
            <v>ICMBio Sede - Monitoramento Ambiental - CEPAM</v>
          </cell>
          <cell r="C140" t="str">
            <v>ICMBio</v>
          </cell>
          <cell r="D140" t="e">
            <v>#N/A</v>
          </cell>
          <cell r="E140" t="str">
            <v>coordenação</v>
          </cell>
          <cell r="F140"/>
          <cell r="G140"/>
          <cell r="H140"/>
          <cell r="I140"/>
          <cell r="J140"/>
          <cell r="K140"/>
          <cell r="L140">
            <v>12179.3</v>
          </cell>
          <cell r="M140">
            <v>25882.989999999998</v>
          </cell>
          <cell r="N140">
            <v>38062.289999999994</v>
          </cell>
          <cell r="O140">
            <v>0</v>
          </cell>
          <cell r="P140">
            <v>84062.29</v>
          </cell>
          <cell r="Q140">
            <v>0.45278673707318701</v>
          </cell>
          <cell r="R140">
            <v>0</v>
          </cell>
          <cell r="S140">
            <v>-0.45278673707318701</v>
          </cell>
          <cell r="T140" t="e">
            <v>#N/A</v>
          </cell>
        </row>
        <row r="141">
          <cell r="A141"/>
          <cell r="B141" t="str">
            <v>Mosaico do Apuí</v>
          </cell>
          <cell r="C141" t="str">
            <v>SEMA/AM</v>
          </cell>
          <cell r="D141" t="e">
            <v>#N/A</v>
          </cell>
          <cell r="E141" t="str">
            <v>manutenção / consolidação</v>
          </cell>
          <cell r="F141" t="str">
            <v>sim</v>
          </cell>
          <cell r="G141">
            <v>41125.32</v>
          </cell>
          <cell r="H141">
            <v>244442.03999999998</v>
          </cell>
          <cell r="I141">
            <v>219606.44999999992</v>
          </cell>
          <cell r="J141">
            <v>334946.63000000006</v>
          </cell>
          <cell r="K141">
            <v>446780.72</v>
          </cell>
          <cell r="L141">
            <v>644527.19999999984</v>
          </cell>
          <cell r="M141">
            <v>725105.25999999989</v>
          </cell>
          <cell r="N141">
            <v>2656533.6199999996</v>
          </cell>
          <cell r="O141">
            <v>3066261.45</v>
          </cell>
          <cell r="P141">
            <v>6123878.7699999996</v>
          </cell>
          <cell r="Q141">
            <v>0.43379918508739518</v>
          </cell>
          <cell r="R141">
            <v>0.50070577246257286</v>
          </cell>
          <cell r="S141">
            <v>6.6906587375177684E-2</v>
          </cell>
          <cell r="T141" t="e">
            <v>#N/A</v>
          </cell>
        </row>
        <row r="142">
          <cell r="A142"/>
          <cell r="B142" t="str">
            <v>NGI Roraima – Administração e Logística</v>
          </cell>
          <cell r="C142" t="str">
            <v>ICMBio</v>
          </cell>
          <cell r="D142" t="e">
            <v>#N/A</v>
          </cell>
          <cell r="E142" t="str">
            <v>manutenção / consolidação</v>
          </cell>
          <cell r="F142" t="str">
            <v>sim</v>
          </cell>
          <cell r="G142"/>
          <cell r="H142"/>
          <cell r="I142"/>
          <cell r="J142"/>
          <cell r="K142"/>
          <cell r="L142"/>
          <cell r="M142">
            <v>191309.64999999994</v>
          </cell>
          <cell r="N142">
            <v>191309.64999999994</v>
          </cell>
          <cell r="O142">
            <v>341888.79</v>
          </cell>
          <cell r="P142">
            <v>1147051.42</v>
          </cell>
          <cell r="Q142">
            <v>0.16678384827769965</v>
          </cell>
          <cell r="R142">
            <v>0.29805881762475828</v>
          </cell>
          <cell r="S142">
            <v>0.13127496934705862</v>
          </cell>
          <cell r="T142" t="e">
            <v>#N/A</v>
          </cell>
        </row>
        <row r="143">
          <cell r="A143"/>
          <cell r="B143" t="str">
            <v>NGI Roraima – Gestão Socioambiental</v>
          </cell>
          <cell r="C143" t="str">
            <v>ICMBio</v>
          </cell>
          <cell r="D143" t="e">
            <v>#N/A</v>
          </cell>
          <cell r="E143" t="str">
            <v>manutenção / consolidação</v>
          </cell>
          <cell r="F143" t="str">
            <v>sim</v>
          </cell>
          <cell r="G143"/>
          <cell r="H143"/>
          <cell r="I143"/>
          <cell r="J143"/>
          <cell r="K143"/>
          <cell r="L143"/>
          <cell r="M143">
            <v>4365.13</v>
          </cell>
          <cell r="N143">
            <v>4365.13</v>
          </cell>
          <cell r="O143">
            <v>4678.43</v>
          </cell>
          <cell r="P143">
            <v>296474.87</v>
          </cell>
          <cell r="Q143">
            <v>1.4723440135077891E-2</v>
          </cell>
          <cell r="R143">
            <v>1.5780190746014999E-2</v>
          </cell>
          <cell r="S143">
            <v>1.0567506109371086E-3</v>
          </cell>
          <cell r="T143" t="e">
            <v>#N/A</v>
          </cell>
        </row>
        <row r="144">
          <cell r="A144"/>
          <cell r="B144" t="str">
            <v>NGI Roraima – Monitoramento e Pesquisa</v>
          </cell>
          <cell r="C144" t="str">
            <v>ICMBio</v>
          </cell>
          <cell r="D144" t="e">
            <v>#N/A</v>
          </cell>
          <cell r="E144" t="str">
            <v>manutenção / consolidação</v>
          </cell>
          <cell r="F144" t="str">
            <v>sim</v>
          </cell>
          <cell r="G144"/>
          <cell r="H144"/>
          <cell r="I144"/>
          <cell r="J144"/>
          <cell r="K144"/>
          <cell r="L144"/>
          <cell r="M144">
            <v>5780.9800000000005</v>
          </cell>
          <cell r="N144">
            <v>5780.9800000000005</v>
          </cell>
          <cell r="O144">
            <v>30894.2</v>
          </cell>
          <cell r="P144">
            <v>416131.79</v>
          </cell>
          <cell r="Q144">
            <v>1.389218545403609E-2</v>
          </cell>
          <cell r="R144">
            <v>7.4241383961556995E-2</v>
          </cell>
          <cell r="S144">
            <v>6.0349198507520907E-2</v>
          </cell>
          <cell r="T144" t="e">
            <v>#N/A</v>
          </cell>
        </row>
        <row r="145">
          <cell r="A145"/>
          <cell r="B145" t="str">
            <v>NGI Roraima - Ordenamento Territorial</v>
          </cell>
          <cell r="C145" t="str">
            <v>ICMBio</v>
          </cell>
          <cell r="D145" t="e">
            <v>#N/A</v>
          </cell>
          <cell r="E145" t="str">
            <v>manutenção / consolidação</v>
          </cell>
          <cell r="F145" t="str">
            <v>sim</v>
          </cell>
          <cell r="G145"/>
          <cell r="H145"/>
          <cell r="I145"/>
          <cell r="J145"/>
          <cell r="K145"/>
          <cell r="L145"/>
          <cell r="M145">
            <v>0</v>
          </cell>
          <cell r="N145">
            <v>0</v>
          </cell>
          <cell r="O145">
            <v>0</v>
          </cell>
          <cell r="P145">
            <v>244004</v>
          </cell>
          <cell r="Q145">
            <v>0</v>
          </cell>
          <cell r="R145">
            <v>0</v>
          </cell>
          <cell r="S145">
            <v>0</v>
          </cell>
          <cell r="T145" t="e">
            <v>#N/A</v>
          </cell>
        </row>
        <row r="146">
          <cell r="A146"/>
          <cell r="B146" t="str">
            <v>NGI Roraima – Proteção Ambiental</v>
          </cell>
          <cell r="C146" t="str">
            <v>ICMBio</v>
          </cell>
          <cell r="D146" t="e">
            <v>#N/A</v>
          </cell>
          <cell r="E146" t="str">
            <v>manutenção / consolidação</v>
          </cell>
          <cell r="F146" t="str">
            <v>sim</v>
          </cell>
          <cell r="G146"/>
          <cell r="H146"/>
          <cell r="I146"/>
          <cell r="J146"/>
          <cell r="K146"/>
          <cell r="L146"/>
          <cell r="M146">
            <v>20098.79</v>
          </cell>
          <cell r="N146">
            <v>20098.79</v>
          </cell>
          <cell r="O146">
            <v>59395.4</v>
          </cell>
          <cell r="P146">
            <v>815901.39</v>
          </cell>
          <cell r="Q146">
            <v>2.4633846989769195E-2</v>
          </cell>
          <cell r="R146">
            <v>7.279727762199302E-2</v>
          </cell>
          <cell r="S146">
            <v>4.8163430632223822E-2</v>
          </cell>
          <cell r="T146" t="e">
            <v>#N/A</v>
          </cell>
        </row>
        <row r="147">
          <cell r="A147"/>
          <cell r="B147" t="str">
            <v>NGI Terra do Meio - Administração e Logística</v>
          </cell>
          <cell r="C147" t="str">
            <v>ICMBio</v>
          </cell>
          <cell r="D147" t="e">
            <v>#N/A</v>
          </cell>
          <cell r="E147" t="str">
            <v>consolidação</v>
          </cell>
          <cell r="F147" t="str">
            <v>sim</v>
          </cell>
          <cell r="G147"/>
          <cell r="H147"/>
          <cell r="I147"/>
          <cell r="J147"/>
          <cell r="K147"/>
          <cell r="L147"/>
          <cell r="M147">
            <v>100124.53</v>
          </cell>
          <cell r="N147">
            <v>100124.53</v>
          </cell>
          <cell r="O147">
            <v>214653</v>
          </cell>
          <cell r="P147">
            <v>2027057.93</v>
          </cell>
          <cell r="Q147">
            <v>4.939401509852262E-2</v>
          </cell>
          <cell r="R147">
            <v>0.10589386559860181</v>
          </cell>
          <cell r="S147">
            <v>5.6499850500079191E-2</v>
          </cell>
          <cell r="T147" t="e">
            <v>#N/A</v>
          </cell>
        </row>
        <row r="148">
          <cell r="A148"/>
          <cell r="B148" t="str">
            <v>NGI Terra do Meio - Gestão Socioambiental</v>
          </cell>
          <cell r="C148" t="str">
            <v>ICMBio</v>
          </cell>
          <cell r="D148" t="e">
            <v>#N/A</v>
          </cell>
          <cell r="E148" t="str">
            <v>consolidação</v>
          </cell>
          <cell r="F148" t="str">
            <v>sim</v>
          </cell>
          <cell r="G148"/>
          <cell r="H148"/>
          <cell r="I148"/>
          <cell r="J148"/>
          <cell r="K148"/>
          <cell r="L148"/>
          <cell r="M148">
            <v>32584.97</v>
          </cell>
          <cell r="N148">
            <v>32584.97</v>
          </cell>
          <cell r="O148">
            <v>78915</v>
          </cell>
          <cell r="P148">
            <v>829532.16000000003</v>
          </cell>
          <cell r="Q148">
            <v>3.928114131223074E-2</v>
          </cell>
          <cell r="R148">
            <v>9.5131935571973483E-2</v>
          </cell>
          <cell r="S148">
            <v>5.5850794259742743E-2</v>
          </cell>
          <cell r="T148" t="e">
            <v>#N/A</v>
          </cell>
        </row>
        <row r="149">
          <cell r="A149"/>
          <cell r="B149" t="str">
            <v>NGI Terra do Meio - Monitoramento e Pesquisa</v>
          </cell>
          <cell r="C149" t="str">
            <v>ICMBio</v>
          </cell>
          <cell r="D149" t="e">
            <v>#N/A</v>
          </cell>
          <cell r="E149" t="str">
            <v>consolidação</v>
          </cell>
          <cell r="F149" t="str">
            <v>sim</v>
          </cell>
          <cell r="G149"/>
          <cell r="H149"/>
          <cell r="I149"/>
          <cell r="J149"/>
          <cell r="K149"/>
          <cell r="L149"/>
          <cell r="M149">
            <v>20000</v>
          </cell>
          <cell r="N149">
            <v>20000</v>
          </cell>
          <cell r="O149">
            <v>167696</v>
          </cell>
          <cell r="P149">
            <v>387459.68</v>
          </cell>
          <cell r="Q149">
            <v>5.1618274190491253E-2</v>
          </cell>
          <cell r="R149">
            <v>0.43280890543243106</v>
          </cell>
          <cell r="S149">
            <v>0.3811906312419398</v>
          </cell>
          <cell r="T149" t="e">
            <v>#N/A</v>
          </cell>
        </row>
        <row r="150">
          <cell r="A150"/>
          <cell r="B150" t="str">
            <v>NGI Terra do Meio - Ordenamento Territorial</v>
          </cell>
          <cell r="C150" t="str">
            <v>ICMBio</v>
          </cell>
          <cell r="D150" t="e">
            <v>#N/A</v>
          </cell>
          <cell r="E150" t="str">
            <v>consolidação</v>
          </cell>
          <cell r="F150" t="str">
            <v>sim</v>
          </cell>
          <cell r="G150"/>
          <cell r="H150"/>
          <cell r="I150"/>
          <cell r="J150"/>
          <cell r="K150"/>
          <cell r="L150"/>
          <cell r="M150">
            <v>5600</v>
          </cell>
          <cell r="N150">
            <v>5600</v>
          </cell>
          <cell r="O150">
            <v>17538.5</v>
          </cell>
          <cell r="P150">
            <v>407436.61</v>
          </cell>
          <cell r="Q150">
            <v>1.3744469354386196E-2</v>
          </cell>
          <cell r="R150">
            <v>4.3045959959268264E-2</v>
          </cell>
          <cell r="S150">
            <v>2.9301490604882068E-2</v>
          </cell>
          <cell r="T150" t="e">
            <v>#N/A</v>
          </cell>
        </row>
        <row r="151">
          <cell r="A151"/>
          <cell r="B151" t="str">
            <v>NGI Terra do Meio - Proteção Ambiental</v>
          </cell>
          <cell r="C151" t="str">
            <v>ICMBio</v>
          </cell>
          <cell r="D151" t="e">
            <v>#N/A</v>
          </cell>
          <cell r="E151" t="str">
            <v>consolidação</v>
          </cell>
          <cell r="F151" t="str">
            <v>sim</v>
          </cell>
          <cell r="G151"/>
          <cell r="H151"/>
          <cell r="I151"/>
          <cell r="J151"/>
          <cell r="K151"/>
          <cell r="L151"/>
          <cell r="M151">
            <v>209243.61000000007</v>
          </cell>
          <cell r="N151">
            <v>209243.61000000007</v>
          </cell>
          <cell r="O151">
            <v>560244</v>
          </cell>
          <cell r="P151">
            <v>924506.27</v>
          </cell>
          <cell r="Q151">
            <v>0.22633011455941782</v>
          </cell>
          <cell r="R151">
            <v>0.60599264513371009</v>
          </cell>
          <cell r="S151">
            <v>0.37966253057429228</v>
          </cell>
          <cell r="T151" t="e">
            <v>#N/A</v>
          </cell>
        </row>
        <row r="152">
          <cell r="A152">
            <v>3411</v>
          </cell>
          <cell r="B152" t="str">
            <v>REBIO Manicoré</v>
          </cell>
          <cell r="C152" t="str">
            <v>ICMBio</v>
          </cell>
          <cell r="D152">
            <v>1</v>
          </cell>
          <cell r="E152" t="str">
            <v>consolidação</v>
          </cell>
          <cell r="F152"/>
          <cell r="G152"/>
          <cell r="H152"/>
          <cell r="I152"/>
          <cell r="J152"/>
          <cell r="K152"/>
          <cell r="L152"/>
          <cell r="M152">
            <v>0</v>
          </cell>
          <cell r="N152">
            <v>0</v>
          </cell>
          <cell r="O152">
            <v>0</v>
          </cell>
          <cell r="P152">
            <v>424303.62</v>
          </cell>
          <cell r="Q152">
            <v>0</v>
          </cell>
          <cell r="R152">
            <v>0</v>
          </cell>
          <cell r="S152">
            <v>0</v>
          </cell>
          <cell r="T152" t="e">
            <v>#VALUE!</v>
          </cell>
        </row>
        <row r="153">
          <cell r="B153" t="str">
            <v>UNA Itaituba - Administração e logística</v>
          </cell>
          <cell r="C153" t="str">
            <v>ICMBio</v>
          </cell>
          <cell r="D153" t="e">
            <v>#N/A</v>
          </cell>
          <cell r="E153" t="str">
            <v>manutenção / consolidação</v>
          </cell>
          <cell r="F153" t="str">
            <v>sim</v>
          </cell>
          <cell r="G153"/>
          <cell r="H153"/>
          <cell r="I153"/>
          <cell r="J153"/>
          <cell r="K153"/>
          <cell r="L153"/>
          <cell r="M153">
            <v>108684.58000000002</v>
          </cell>
          <cell r="N153">
            <v>108684.58000000002</v>
          </cell>
          <cell r="O153">
            <v>430363.73</v>
          </cell>
          <cell r="P153">
            <v>1091162.1299999999</v>
          </cell>
          <cell r="Q153">
            <v>9.9604428170541465E-2</v>
          </cell>
          <cell r="R153">
            <v>0.39440860177213083</v>
          </cell>
          <cell r="S153">
            <v>0.29480417360158939</v>
          </cell>
          <cell r="T153" t="e">
            <v>#N/A</v>
          </cell>
        </row>
        <row r="154">
          <cell r="B154" t="str">
            <v>UNA Itaituba - Gestão Socioambiental</v>
          </cell>
          <cell r="C154" t="str">
            <v>ICMBio</v>
          </cell>
          <cell r="D154" t="e">
            <v>#N/A</v>
          </cell>
          <cell r="E154" t="str">
            <v>manutenção / consolidação</v>
          </cell>
          <cell r="F154" t="str">
            <v>sim</v>
          </cell>
          <cell r="G154"/>
          <cell r="H154"/>
          <cell r="I154"/>
          <cell r="J154"/>
          <cell r="K154"/>
          <cell r="L154"/>
          <cell r="M154">
            <v>21331.46</v>
          </cell>
          <cell r="N154">
            <v>21331.46</v>
          </cell>
          <cell r="O154">
            <v>21096.45</v>
          </cell>
          <cell r="P154">
            <v>304390.59999999998</v>
          </cell>
          <cell r="Q154">
            <v>7.007923372140927E-2</v>
          </cell>
          <cell r="R154">
            <v>6.9307166515654564E-2</v>
          </cell>
          <cell r="S154">
            <v>-7.7206720575470622E-4</v>
          </cell>
          <cell r="T154" t="e">
            <v>#N/A</v>
          </cell>
        </row>
        <row r="155">
          <cell r="B155" t="str">
            <v>UNA Itaituba - Ordenamento Territorial</v>
          </cell>
          <cell r="C155" t="str">
            <v>ICMBio</v>
          </cell>
          <cell r="D155" t="e">
            <v>#N/A</v>
          </cell>
          <cell r="E155" t="str">
            <v>manutenção / consolidação</v>
          </cell>
          <cell r="F155" t="str">
            <v>sim</v>
          </cell>
          <cell r="G155"/>
          <cell r="H155"/>
          <cell r="I155"/>
          <cell r="J155"/>
          <cell r="K155"/>
          <cell r="L155"/>
          <cell r="M155">
            <v>49767.899999999987</v>
          </cell>
          <cell r="N155">
            <v>49767.899999999987</v>
          </cell>
          <cell r="O155">
            <v>52960.74</v>
          </cell>
          <cell r="P155">
            <v>546992.75</v>
          </cell>
          <cell r="Q155">
            <v>9.0984569722359188E-2</v>
          </cell>
          <cell r="R155">
            <v>9.6821648915822012E-2</v>
          </cell>
          <cell r="S155">
            <v>5.8370791934628241E-3</v>
          </cell>
          <cell r="T155" t="e">
            <v>#N/A</v>
          </cell>
        </row>
        <row r="156">
          <cell r="B156" t="str">
            <v>UNA Itaituba - Proteção</v>
          </cell>
          <cell r="C156" t="str">
            <v>ICMBio</v>
          </cell>
          <cell r="D156" t="e">
            <v>#N/A</v>
          </cell>
          <cell r="E156" t="str">
            <v>manutenção / consolidação</v>
          </cell>
          <cell r="F156" t="str">
            <v>sim</v>
          </cell>
          <cell r="G156"/>
          <cell r="H156"/>
          <cell r="I156"/>
          <cell r="J156"/>
          <cell r="K156"/>
          <cell r="L156"/>
          <cell r="M156">
            <v>94772.780000000013</v>
          </cell>
          <cell r="N156">
            <v>94772.780000000013</v>
          </cell>
          <cell r="O156">
            <v>480833.32</v>
          </cell>
          <cell r="P156">
            <v>1410836.82</v>
          </cell>
          <cell r="Q156">
            <v>6.7174870017923133E-2</v>
          </cell>
          <cell r="R156">
            <v>0.34081426936390841</v>
          </cell>
          <cell r="S156">
            <v>0.27363939934598525</v>
          </cell>
          <cell r="T156" t="e">
            <v>#N/A</v>
          </cell>
        </row>
      </sheetData>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nâmica"/>
      <sheetName val="Dados Brutos"/>
      <sheetName val="Por biênio"/>
      <sheetName val="Por MR"/>
      <sheetName val="Resumo MR"/>
    </sheetNames>
    <sheetDataSet>
      <sheetData sheetId="0"/>
      <sheetData sheetId="1"/>
      <sheetData sheetId="2">
        <row r="1">
          <cell r="B1" t="str">
            <v>Rótulos de Linha</v>
          </cell>
        </row>
      </sheetData>
      <sheetData sheetId="3"/>
      <sheetData sheetId="4">
        <row r="2">
          <cell r="B2" t="str">
            <v>Rótulos de Linha</v>
          </cell>
          <cell r="C2" t="str">
            <v>Grau</v>
          </cell>
          <cell r="D2" t="str">
            <v>Plano de Manejo</v>
          </cell>
          <cell r="E2" t="str">
            <v>Gestão Participativa</v>
          </cell>
          <cell r="F2" t="str">
            <v>TdC / CCDRU</v>
          </cell>
          <cell r="G2" t="str">
            <v>Sinalização</v>
          </cell>
          <cell r="H2" t="str">
            <v>Demarcação</v>
          </cell>
          <cell r="I2" t="str">
            <v>Levantamento Fundiário</v>
          </cell>
          <cell r="J2" t="str">
            <v>Proteção</v>
          </cell>
          <cell r="K2" t="str">
            <v>Equipamentos</v>
          </cell>
          <cell r="L2" t="str">
            <v>Instalações</v>
          </cell>
          <cell r="M2" t="str">
            <v>Pesquisa</v>
          </cell>
          <cell r="N2" t="str">
            <v>Monitoramento</v>
          </cell>
          <cell r="O2" t="str">
            <v>Operacionalização</v>
          </cell>
          <cell r="P2" t="str">
            <v>TOTAL</v>
          </cell>
        </row>
        <row r="3">
          <cell r="A3" t="str">
            <v>N/A</v>
          </cell>
          <cell r="B3" t="str">
            <v>Bloco 1 (RESEX Maracanã, Chocoaré-Matogrosso, Cuinarana e Mestre Lucindo)</v>
          </cell>
          <cell r="C3">
            <v>1</v>
          </cell>
          <cell r="D3">
            <v>327440.87</v>
          </cell>
          <cell r="E3">
            <v>67977.899999999994</v>
          </cell>
          <cell r="F3">
            <v>0</v>
          </cell>
          <cell r="G3">
            <v>10732.56</v>
          </cell>
          <cell r="H3">
            <v>0</v>
          </cell>
          <cell r="I3">
            <v>0</v>
          </cell>
          <cell r="J3">
            <v>88660</v>
          </cell>
          <cell r="K3">
            <v>202633.09</v>
          </cell>
          <cell r="L3">
            <v>42380</v>
          </cell>
          <cell r="M3">
            <v>0</v>
          </cell>
          <cell r="N3">
            <v>129880.9</v>
          </cell>
          <cell r="O3">
            <v>92115</v>
          </cell>
          <cell r="P3">
            <v>961820.32000000007</v>
          </cell>
        </row>
        <row r="4">
          <cell r="A4" t="str">
            <v>N/A</v>
          </cell>
          <cell r="B4" t="str">
            <v>Bloco 2 (RESEX Mocapajuba, Mãe Grande de Curuçá, São João da Ponta)</v>
          </cell>
          <cell r="C4">
            <v>1</v>
          </cell>
          <cell r="D4">
            <v>267715</v>
          </cell>
          <cell r="E4">
            <v>20572</v>
          </cell>
          <cell r="F4">
            <v>0</v>
          </cell>
          <cell r="G4">
            <v>18117</v>
          </cell>
          <cell r="H4">
            <v>0</v>
          </cell>
          <cell r="I4">
            <v>0</v>
          </cell>
          <cell r="J4">
            <v>4997</v>
          </cell>
          <cell r="K4">
            <v>129330</v>
          </cell>
          <cell r="L4">
            <v>19575</v>
          </cell>
          <cell r="M4">
            <v>0</v>
          </cell>
          <cell r="N4">
            <v>108104.9</v>
          </cell>
          <cell r="O4">
            <v>92127</v>
          </cell>
          <cell r="P4">
            <v>660537.9</v>
          </cell>
        </row>
        <row r="5">
          <cell r="A5">
            <v>3131</v>
          </cell>
          <cell r="B5" t="str">
            <v>ESEC Alto Maués</v>
          </cell>
          <cell r="C5">
            <v>1</v>
          </cell>
          <cell r="D5">
            <v>446705.36</v>
          </cell>
          <cell r="E5">
            <v>282994.33999999997</v>
          </cell>
          <cell r="F5">
            <v>0</v>
          </cell>
          <cell r="G5">
            <v>54975.3</v>
          </cell>
          <cell r="H5">
            <v>0</v>
          </cell>
          <cell r="I5">
            <v>0</v>
          </cell>
          <cell r="J5">
            <v>413779.41</v>
          </cell>
          <cell r="K5">
            <v>425729.22000000003</v>
          </cell>
          <cell r="L5">
            <v>38335.39</v>
          </cell>
          <cell r="M5">
            <v>0</v>
          </cell>
          <cell r="N5">
            <v>153307.35999999999</v>
          </cell>
          <cell r="O5">
            <v>230332.61</v>
          </cell>
          <cell r="P5">
            <v>2046158.9899999998</v>
          </cell>
        </row>
        <row r="6">
          <cell r="A6">
            <v>47</v>
          </cell>
          <cell r="B6" t="str">
            <v>ESEC da Terra do Meio</v>
          </cell>
          <cell r="C6">
            <v>2</v>
          </cell>
          <cell r="D6">
            <v>6960</v>
          </cell>
          <cell r="E6">
            <v>292008.92000000004</v>
          </cell>
          <cell r="F6">
            <v>223165.88</v>
          </cell>
          <cell r="G6">
            <v>8000</v>
          </cell>
          <cell r="H6">
            <v>0</v>
          </cell>
          <cell r="I6">
            <v>0</v>
          </cell>
          <cell r="J6">
            <v>793951.21</v>
          </cell>
          <cell r="K6">
            <v>156783.93</v>
          </cell>
          <cell r="L6">
            <v>491276.65</v>
          </cell>
          <cell r="M6">
            <v>96638.43</v>
          </cell>
          <cell r="N6">
            <v>247336.62</v>
          </cell>
          <cell r="O6">
            <v>229323.99</v>
          </cell>
          <cell r="P6">
            <v>2545445.63</v>
          </cell>
        </row>
        <row r="7">
          <cell r="A7">
            <v>56</v>
          </cell>
          <cell r="B7" t="str">
            <v>ESEC de Jutaí-Solimões</v>
          </cell>
          <cell r="C7">
            <v>1</v>
          </cell>
          <cell r="D7">
            <v>517123</v>
          </cell>
          <cell r="E7">
            <v>248008</v>
          </cell>
          <cell r="F7">
            <v>0</v>
          </cell>
          <cell r="G7">
            <v>37041.85</v>
          </cell>
          <cell r="H7">
            <v>0</v>
          </cell>
          <cell r="I7">
            <v>0</v>
          </cell>
          <cell r="J7">
            <v>329964.5</v>
          </cell>
          <cell r="K7">
            <v>206745.14</v>
          </cell>
          <cell r="L7">
            <v>4000</v>
          </cell>
          <cell r="M7">
            <v>0</v>
          </cell>
          <cell r="N7">
            <v>155923.45000000001</v>
          </cell>
          <cell r="O7">
            <v>240872</v>
          </cell>
          <cell r="P7">
            <v>1739677.9400000002</v>
          </cell>
        </row>
        <row r="8">
          <cell r="A8">
            <v>57</v>
          </cell>
          <cell r="B8" t="str">
            <v>ESEC de Maracá</v>
          </cell>
          <cell r="C8">
            <v>2</v>
          </cell>
          <cell r="D8">
            <v>0</v>
          </cell>
          <cell r="E8">
            <v>96221.540000000008</v>
          </cell>
          <cell r="F8">
            <v>0</v>
          </cell>
          <cell r="G8">
            <v>20775.22</v>
          </cell>
          <cell r="H8">
            <v>0</v>
          </cell>
          <cell r="I8">
            <v>0</v>
          </cell>
          <cell r="J8">
            <v>197310.62</v>
          </cell>
          <cell r="K8">
            <v>766106.16000000015</v>
          </cell>
          <cell r="L8">
            <v>133086.99</v>
          </cell>
          <cell r="M8">
            <v>35806</v>
          </cell>
          <cell r="N8">
            <v>141366.93</v>
          </cell>
          <cell r="O8">
            <v>269346.54000000004</v>
          </cell>
          <cell r="P8">
            <v>1660020</v>
          </cell>
        </row>
        <row r="9">
          <cell r="A9">
            <v>58</v>
          </cell>
          <cell r="B9" t="str">
            <v>ESEC de Maracá Jipioca</v>
          </cell>
          <cell r="C9">
            <v>1</v>
          </cell>
          <cell r="D9">
            <v>147898.99</v>
          </cell>
          <cell r="E9">
            <v>179644.41</v>
          </cell>
          <cell r="F9">
            <v>0</v>
          </cell>
          <cell r="G9">
            <v>19654.989999999998</v>
          </cell>
          <cell r="H9">
            <v>0</v>
          </cell>
          <cell r="I9">
            <v>0</v>
          </cell>
          <cell r="J9">
            <v>374543.52999999997</v>
          </cell>
          <cell r="K9">
            <v>217427.08000000002</v>
          </cell>
          <cell r="L9">
            <v>107136.70000000001</v>
          </cell>
          <cell r="M9">
            <v>0</v>
          </cell>
          <cell r="N9">
            <v>151816.69</v>
          </cell>
          <cell r="O9">
            <v>120240.28</v>
          </cell>
          <cell r="P9">
            <v>1318362.67</v>
          </cell>
        </row>
        <row r="10">
          <cell r="A10">
            <v>60</v>
          </cell>
          <cell r="B10" t="str">
            <v>ESEC de Niquiá</v>
          </cell>
          <cell r="C10">
            <v>1</v>
          </cell>
          <cell r="D10">
            <v>318677.98</v>
          </cell>
          <cell r="E10">
            <v>97978.239999999991</v>
          </cell>
          <cell r="F10">
            <v>0</v>
          </cell>
          <cell r="G10">
            <v>12895.869999999999</v>
          </cell>
          <cell r="H10">
            <v>0</v>
          </cell>
          <cell r="I10">
            <v>0</v>
          </cell>
          <cell r="J10">
            <v>293009.09999999998</v>
          </cell>
          <cell r="K10">
            <v>166696.04</v>
          </cell>
          <cell r="L10">
            <v>71236</v>
          </cell>
          <cell r="M10">
            <v>0</v>
          </cell>
          <cell r="N10">
            <v>225882.5</v>
          </cell>
          <cell r="O10">
            <v>133915.91999999998</v>
          </cell>
          <cell r="P10">
            <v>1320291.6499999999</v>
          </cell>
        </row>
        <row r="11">
          <cell r="A11">
            <v>1034</v>
          </cell>
          <cell r="B11" t="str">
            <v>ESEC do Grão Pará</v>
          </cell>
          <cell r="C11">
            <v>1</v>
          </cell>
          <cell r="D11">
            <v>97486.18</v>
          </cell>
          <cell r="E11">
            <v>373377.55</v>
          </cell>
          <cell r="F11">
            <v>0</v>
          </cell>
          <cell r="G11">
            <v>48255.39</v>
          </cell>
          <cell r="H11">
            <v>0</v>
          </cell>
          <cell r="I11">
            <v>0</v>
          </cell>
          <cell r="J11">
            <v>621716.65</v>
          </cell>
          <cell r="K11">
            <v>177663</v>
          </cell>
          <cell r="L11">
            <v>47030</v>
          </cell>
          <cell r="M11">
            <v>0</v>
          </cell>
          <cell r="N11">
            <v>284836.55</v>
          </cell>
          <cell r="O11">
            <v>277295.53000000003</v>
          </cell>
          <cell r="P11">
            <v>1927660.85</v>
          </cell>
        </row>
        <row r="12">
          <cell r="A12">
            <v>67</v>
          </cell>
          <cell r="B12" t="str">
            <v>ESEC do Jari</v>
          </cell>
          <cell r="C12">
            <v>1</v>
          </cell>
          <cell r="D12">
            <v>286993.77</v>
          </cell>
          <cell r="E12">
            <v>212855.78</v>
          </cell>
          <cell r="F12">
            <v>0</v>
          </cell>
          <cell r="G12">
            <v>25955</v>
          </cell>
          <cell r="H12">
            <v>0</v>
          </cell>
          <cell r="I12">
            <v>0</v>
          </cell>
          <cell r="J12">
            <v>373746.87</v>
          </cell>
          <cell r="K12">
            <v>275454.58999999997</v>
          </cell>
          <cell r="L12">
            <v>196824.83000000002</v>
          </cell>
          <cell r="M12">
            <v>0</v>
          </cell>
          <cell r="N12">
            <v>101599.35</v>
          </cell>
          <cell r="O12">
            <v>165577.14000000001</v>
          </cell>
          <cell r="P12">
            <v>1639007.33</v>
          </cell>
        </row>
        <row r="13">
          <cell r="A13">
            <v>451</v>
          </cell>
          <cell r="B13" t="str">
            <v>ESEC do Rio Ronuro</v>
          </cell>
          <cell r="C13">
            <v>1</v>
          </cell>
          <cell r="D13">
            <v>49761</v>
          </cell>
          <cell r="E13">
            <v>190585.91</v>
          </cell>
          <cell r="F13">
            <v>0</v>
          </cell>
          <cell r="G13">
            <v>20975.19</v>
          </cell>
          <cell r="H13">
            <v>0</v>
          </cell>
          <cell r="I13">
            <v>0</v>
          </cell>
          <cell r="J13">
            <v>527502.61</v>
          </cell>
          <cell r="K13">
            <v>232145.1</v>
          </cell>
          <cell r="L13">
            <v>0</v>
          </cell>
          <cell r="M13">
            <v>0</v>
          </cell>
          <cell r="N13">
            <v>273753.44999999995</v>
          </cell>
          <cell r="O13">
            <v>260092.5</v>
          </cell>
          <cell r="P13">
            <v>1554815.7599999998</v>
          </cell>
        </row>
        <row r="14">
          <cell r="A14">
            <v>1899</v>
          </cell>
          <cell r="B14" t="str">
            <v>ESEC do Rio Roosevelt</v>
          </cell>
          <cell r="C14">
            <v>1</v>
          </cell>
          <cell r="D14">
            <v>143631.57</v>
          </cell>
          <cell r="E14">
            <v>343645</v>
          </cell>
          <cell r="F14">
            <v>0</v>
          </cell>
          <cell r="G14">
            <v>20886</v>
          </cell>
          <cell r="H14">
            <v>0</v>
          </cell>
          <cell r="I14">
            <v>0</v>
          </cell>
          <cell r="J14">
            <v>436486</v>
          </cell>
          <cell r="K14">
            <v>121863.73999999999</v>
          </cell>
          <cell r="L14">
            <v>8000</v>
          </cell>
          <cell r="M14">
            <v>0</v>
          </cell>
          <cell r="N14">
            <v>153496.07</v>
          </cell>
          <cell r="O14">
            <v>264444.87</v>
          </cell>
          <cell r="P14">
            <v>1492453.25</v>
          </cell>
        </row>
        <row r="15">
          <cell r="A15">
            <v>72</v>
          </cell>
          <cell r="B15" t="str">
            <v>ESEC Juami-Japurá</v>
          </cell>
          <cell r="C15">
            <v>2</v>
          </cell>
          <cell r="D15">
            <v>0</v>
          </cell>
          <cell r="E15">
            <v>130078.83</v>
          </cell>
          <cell r="F15">
            <v>0</v>
          </cell>
          <cell r="G15">
            <v>8800</v>
          </cell>
          <cell r="H15">
            <v>710000</v>
          </cell>
          <cell r="I15">
            <v>0</v>
          </cell>
          <cell r="J15">
            <v>719296.75</v>
          </cell>
          <cell r="K15">
            <v>375778.06</v>
          </cell>
          <cell r="L15">
            <v>90848.4</v>
          </cell>
          <cell r="M15">
            <v>141692.03</v>
          </cell>
          <cell r="N15">
            <v>215778.15</v>
          </cell>
          <cell r="O15">
            <v>330004.7</v>
          </cell>
          <cell r="P15">
            <v>2722276.92</v>
          </cell>
        </row>
        <row r="16">
          <cell r="A16">
            <v>68</v>
          </cell>
          <cell r="B16" t="str">
            <v>ESEC Rio Acre</v>
          </cell>
          <cell r="C16">
            <v>2</v>
          </cell>
          <cell r="D16">
            <v>0</v>
          </cell>
          <cell r="E16">
            <v>166754.22999999998</v>
          </cell>
          <cell r="F16">
            <v>1200</v>
          </cell>
          <cell r="G16">
            <v>0</v>
          </cell>
          <cell r="H16">
            <v>317331</v>
          </cell>
          <cell r="I16">
            <v>0</v>
          </cell>
          <cell r="J16">
            <v>348103.15</v>
          </cell>
          <cell r="K16">
            <v>323924.09999999998</v>
          </cell>
          <cell r="L16">
            <v>190330.64</v>
          </cell>
          <cell r="M16">
            <v>77507.520000000004</v>
          </cell>
          <cell r="N16">
            <v>137567.94</v>
          </cell>
          <cell r="O16">
            <v>353338.62</v>
          </cell>
          <cell r="P16">
            <v>1916057.2000000002</v>
          </cell>
        </row>
        <row r="17">
          <cell r="A17">
            <v>764</v>
          </cell>
          <cell r="B17" t="str">
            <v>ESEC Samuel</v>
          </cell>
          <cell r="C17">
            <v>1</v>
          </cell>
          <cell r="D17">
            <v>108550.45</v>
          </cell>
          <cell r="E17">
            <v>211134.58000000002</v>
          </cell>
          <cell r="F17">
            <v>0</v>
          </cell>
          <cell r="G17">
            <v>39154</v>
          </cell>
          <cell r="H17">
            <v>0</v>
          </cell>
          <cell r="I17">
            <v>0</v>
          </cell>
          <cell r="J17">
            <v>677818.9</v>
          </cell>
          <cell r="K17">
            <v>285344.94</v>
          </cell>
          <cell r="L17">
            <v>83193.78</v>
          </cell>
          <cell r="M17">
            <v>0</v>
          </cell>
          <cell r="N17">
            <v>373837.5</v>
          </cell>
          <cell r="O17">
            <v>372900.49</v>
          </cell>
          <cell r="P17">
            <v>2151934.64</v>
          </cell>
        </row>
        <row r="18">
          <cell r="A18">
            <v>768</v>
          </cell>
          <cell r="B18" t="str">
            <v>ESEC Serra dos Três Irmãos</v>
          </cell>
          <cell r="C18">
            <v>1</v>
          </cell>
          <cell r="D18">
            <v>383792.7</v>
          </cell>
          <cell r="E18">
            <v>180362.71</v>
          </cell>
          <cell r="F18">
            <v>0</v>
          </cell>
          <cell r="G18">
            <v>38343.54</v>
          </cell>
          <cell r="H18">
            <v>0</v>
          </cell>
          <cell r="I18">
            <v>0</v>
          </cell>
          <cell r="J18">
            <v>795159.42999999993</v>
          </cell>
          <cell r="K18">
            <v>486692.06</v>
          </cell>
          <cell r="L18">
            <v>176471.59</v>
          </cell>
          <cell r="M18">
            <v>0</v>
          </cell>
          <cell r="N18">
            <v>261196.5</v>
          </cell>
          <cell r="O18">
            <v>395899.28</v>
          </cell>
          <cell r="P18">
            <v>2717917.8100000005</v>
          </cell>
        </row>
        <row r="19">
          <cell r="A19" t="str">
            <v>N/A</v>
          </cell>
          <cell r="B19" t="str">
            <v>Mosaico do Apuí</v>
          </cell>
          <cell r="C19">
            <v>1</v>
          </cell>
          <cell r="D19">
            <v>573740.97</v>
          </cell>
          <cell r="E19">
            <v>1114008.51</v>
          </cell>
          <cell r="F19">
            <v>0</v>
          </cell>
          <cell r="G19">
            <v>157240.57</v>
          </cell>
          <cell r="H19">
            <v>0</v>
          </cell>
          <cell r="I19">
            <v>0</v>
          </cell>
          <cell r="J19">
            <v>2058447.81</v>
          </cell>
          <cell r="K19">
            <v>899240.52</v>
          </cell>
          <cell r="L19">
            <v>436517.75</v>
          </cell>
          <cell r="M19">
            <v>0</v>
          </cell>
          <cell r="N19">
            <v>945887.42999999993</v>
          </cell>
          <cell r="O19">
            <v>1106795.21</v>
          </cell>
          <cell r="P19">
            <v>7291878.7700000005</v>
          </cell>
        </row>
        <row r="20">
          <cell r="A20" t="str">
            <v>N/A</v>
          </cell>
          <cell r="B20" t="str">
            <v>NGI Roraima - Administração e Logística</v>
          </cell>
          <cell r="C20" t="e">
            <v>#N/A</v>
          </cell>
          <cell r="D20">
            <v>0</v>
          </cell>
          <cell r="E20">
            <v>0</v>
          </cell>
          <cell r="F20">
            <v>0</v>
          </cell>
          <cell r="G20">
            <v>0</v>
          </cell>
          <cell r="H20">
            <v>0</v>
          </cell>
          <cell r="I20">
            <v>0</v>
          </cell>
          <cell r="J20">
            <v>0</v>
          </cell>
          <cell r="K20">
            <v>341291.28</v>
          </cell>
          <cell r="L20">
            <v>226784.21</v>
          </cell>
          <cell r="M20">
            <v>0</v>
          </cell>
          <cell r="N20">
            <v>0</v>
          </cell>
          <cell r="O20">
            <v>586338.03</v>
          </cell>
          <cell r="P20">
            <v>1154413.52</v>
          </cell>
        </row>
        <row r="21">
          <cell r="A21" t="str">
            <v>N/A</v>
          </cell>
          <cell r="B21" t="str">
            <v>NGI Roraima - Gestão Socioambiental</v>
          </cell>
          <cell r="C21" t="e">
            <v>#N/A</v>
          </cell>
          <cell r="D21">
            <v>0</v>
          </cell>
          <cell r="E21">
            <v>296474.87</v>
          </cell>
          <cell r="F21">
            <v>0</v>
          </cell>
          <cell r="G21">
            <v>0</v>
          </cell>
          <cell r="H21">
            <v>0</v>
          </cell>
          <cell r="I21">
            <v>0</v>
          </cell>
          <cell r="J21">
            <v>0</v>
          </cell>
          <cell r="K21">
            <v>0</v>
          </cell>
          <cell r="L21">
            <v>0</v>
          </cell>
          <cell r="M21">
            <v>0</v>
          </cell>
          <cell r="N21">
            <v>0</v>
          </cell>
          <cell r="O21">
            <v>0</v>
          </cell>
          <cell r="P21">
            <v>296474.87</v>
          </cell>
        </row>
        <row r="22">
          <cell r="A22" t="str">
            <v>N/A</v>
          </cell>
          <cell r="B22" t="str">
            <v>NGI Roraima - Monitoramento e Pesquisa</v>
          </cell>
          <cell r="C22" t="e">
            <v>#N/A</v>
          </cell>
          <cell r="D22">
            <v>0</v>
          </cell>
          <cell r="E22">
            <v>0</v>
          </cell>
          <cell r="F22">
            <v>0</v>
          </cell>
          <cell r="G22">
            <v>0</v>
          </cell>
          <cell r="H22">
            <v>0</v>
          </cell>
          <cell r="I22">
            <v>0</v>
          </cell>
          <cell r="J22">
            <v>0</v>
          </cell>
          <cell r="K22">
            <v>0</v>
          </cell>
          <cell r="L22">
            <v>0</v>
          </cell>
          <cell r="M22">
            <v>4584.59</v>
          </cell>
          <cell r="N22">
            <v>414631.79000000004</v>
          </cell>
          <cell r="O22">
            <v>0</v>
          </cell>
          <cell r="P22">
            <v>419216.38000000006</v>
          </cell>
        </row>
        <row r="23">
          <cell r="A23" t="str">
            <v>N/A</v>
          </cell>
          <cell r="B23" t="str">
            <v>NGI Roraima - Ordenamento Territorial</v>
          </cell>
          <cell r="C23" t="e">
            <v>#N/A</v>
          </cell>
          <cell r="D23">
            <v>44012</v>
          </cell>
          <cell r="E23">
            <v>0</v>
          </cell>
          <cell r="F23">
            <v>0</v>
          </cell>
          <cell r="G23">
            <v>114992</v>
          </cell>
          <cell r="H23">
            <v>85000</v>
          </cell>
          <cell r="I23">
            <v>0</v>
          </cell>
          <cell r="J23">
            <v>0</v>
          </cell>
          <cell r="K23">
            <v>0</v>
          </cell>
          <cell r="L23">
            <v>0</v>
          </cell>
          <cell r="M23">
            <v>0</v>
          </cell>
          <cell r="N23">
            <v>0</v>
          </cell>
          <cell r="O23">
            <v>0</v>
          </cell>
          <cell r="P23">
            <v>244004</v>
          </cell>
        </row>
        <row r="24">
          <cell r="A24" t="str">
            <v>N/A</v>
          </cell>
          <cell r="B24" t="str">
            <v>NGI Roraima - Proteção Ambiental</v>
          </cell>
          <cell r="C24" t="e">
            <v>#N/A</v>
          </cell>
          <cell r="D24">
            <v>0</v>
          </cell>
          <cell r="E24">
            <v>0</v>
          </cell>
          <cell r="F24">
            <v>0</v>
          </cell>
          <cell r="G24">
            <v>0</v>
          </cell>
          <cell r="H24">
            <v>0</v>
          </cell>
          <cell r="I24">
            <v>0</v>
          </cell>
          <cell r="J24">
            <v>835901.39</v>
          </cell>
          <cell r="K24">
            <v>0</v>
          </cell>
          <cell r="L24">
            <v>0</v>
          </cell>
          <cell r="M24">
            <v>0</v>
          </cell>
          <cell r="N24">
            <v>0</v>
          </cell>
          <cell r="O24">
            <v>0</v>
          </cell>
          <cell r="P24">
            <v>835901.39</v>
          </cell>
        </row>
        <row r="25">
          <cell r="A25" t="str">
            <v>N/A</v>
          </cell>
          <cell r="B25" t="str">
            <v>NGI Terra do Meio - Administração e Logística</v>
          </cell>
          <cell r="C25" t="e">
            <v>#N/A</v>
          </cell>
          <cell r="D25">
            <v>0</v>
          </cell>
          <cell r="E25">
            <v>0</v>
          </cell>
          <cell r="F25">
            <v>0</v>
          </cell>
          <cell r="G25">
            <v>0</v>
          </cell>
          <cell r="H25">
            <v>0</v>
          </cell>
          <cell r="I25">
            <v>0</v>
          </cell>
          <cell r="J25">
            <v>0</v>
          </cell>
          <cell r="K25">
            <v>451174.89</v>
          </cell>
          <cell r="L25">
            <v>638182.31000000006</v>
          </cell>
          <cell r="M25">
            <v>0</v>
          </cell>
          <cell r="N25">
            <v>0</v>
          </cell>
          <cell r="O25">
            <v>937700.73</v>
          </cell>
          <cell r="P25">
            <v>2027057.9300000002</v>
          </cell>
        </row>
        <row r="26">
          <cell r="A26" t="str">
            <v>N/A</v>
          </cell>
          <cell r="B26" t="str">
            <v>NGI Terra do Meio - Gestão Socioambiental</v>
          </cell>
          <cell r="C26" t="e">
            <v>#N/A</v>
          </cell>
          <cell r="D26">
            <v>0</v>
          </cell>
          <cell r="E26">
            <v>829532.15999999992</v>
          </cell>
          <cell r="F26">
            <v>0</v>
          </cell>
          <cell r="G26">
            <v>0</v>
          </cell>
          <cell r="H26">
            <v>0</v>
          </cell>
          <cell r="I26">
            <v>0</v>
          </cell>
          <cell r="J26">
            <v>0</v>
          </cell>
          <cell r="K26">
            <v>0</v>
          </cell>
          <cell r="L26">
            <v>0</v>
          </cell>
          <cell r="M26">
            <v>0</v>
          </cell>
          <cell r="N26">
            <v>0</v>
          </cell>
          <cell r="O26">
            <v>0</v>
          </cell>
          <cell r="P26">
            <v>829532.15999999992</v>
          </cell>
        </row>
        <row r="27">
          <cell r="A27" t="str">
            <v>N/A</v>
          </cell>
          <cell r="B27" t="str">
            <v>NGI Terra do Meio - Monitoramento e Pesquisa</v>
          </cell>
          <cell r="C27" t="e">
            <v>#N/A</v>
          </cell>
          <cell r="D27">
            <v>0</v>
          </cell>
          <cell r="E27">
            <v>0</v>
          </cell>
          <cell r="F27">
            <v>0</v>
          </cell>
          <cell r="G27">
            <v>0</v>
          </cell>
          <cell r="H27">
            <v>0</v>
          </cell>
          <cell r="I27">
            <v>0</v>
          </cell>
          <cell r="J27">
            <v>0</v>
          </cell>
          <cell r="K27">
            <v>0</v>
          </cell>
          <cell r="L27">
            <v>0</v>
          </cell>
          <cell r="M27">
            <v>137537.59</v>
          </cell>
          <cell r="N27">
            <v>249922.09</v>
          </cell>
          <cell r="O27">
            <v>0</v>
          </cell>
          <cell r="P27">
            <v>387459.68</v>
          </cell>
        </row>
        <row r="28">
          <cell r="A28" t="str">
            <v>N/A</v>
          </cell>
          <cell r="B28" t="str">
            <v>NGI Terra do Meio - Ordenamento Territorial</v>
          </cell>
          <cell r="C28" t="e">
            <v>#N/A</v>
          </cell>
          <cell r="D28">
            <v>0</v>
          </cell>
          <cell r="E28">
            <v>0</v>
          </cell>
          <cell r="F28">
            <v>176706.76</v>
          </cell>
          <cell r="G28">
            <v>0</v>
          </cell>
          <cell r="H28">
            <v>149999.85</v>
          </cell>
          <cell r="I28">
            <v>80730</v>
          </cell>
          <cell r="J28">
            <v>0</v>
          </cell>
          <cell r="K28">
            <v>0</v>
          </cell>
          <cell r="L28">
            <v>0</v>
          </cell>
          <cell r="M28">
            <v>0</v>
          </cell>
          <cell r="N28">
            <v>0</v>
          </cell>
          <cell r="O28">
            <v>0</v>
          </cell>
          <cell r="P28">
            <v>407436.61</v>
          </cell>
        </row>
        <row r="29">
          <cell r="A29" t="str">
            <v>N/A</v>
          </cell>
          <cell r="B29" t="str">
            <v>NGI Terra do Meio - Proteção Ambiental</v>
          </cell>
          <cell r="C29" t="e">
            <v>#N/A</v>
          </cell>
          <cell r="D29">
            <v>0</v>
          </cell>
          <cell r="E29">
            <v>0</v>
          </cell>
          <cell r="F29">
            <v>0</v>
          </cell>
          <cell r="G29">
            <v>0</v>
          </cell>
          <cell r="H29">
            <v>0</v>
          </cell>
          <cell r="I29">
            <v>0</v>
          </cell>
          <cell r="J29">
            <v>924506.27</v>
          </cell>
          <cell r="K29">
            <v>0</v>
          </cell>
          <cell r="L29">
            <v>0</v>
          </cell>
          <cell r="M29">
            <v>0</v>
          </cell>
          <cell r="N29">
            <v>0</v>
          </cell>
          <cell r="O29">
            <v>0</v>
          </cell>
          <cell r="P29">
            <v>924506.27</v>
          </cell>
        </row>
        <row r="30">
          <cell r="A30">
            <v>136</v>
          </cell>
          <cell r="B30" t="str">
            <v>PARNA da Amazônia</v>
          </cell>
          <cell r="C30">
            <v>1</v>
          </cell>
          <cell r="D30">
            <v>224891.15</v>
          </cell>
          <cell r="E30">
            <v>101616.1</v>
          </cell>
          <cell r="F30">
            <v>0</v>
          </cell>
          <cell r="G30">
            <v>16600</v>
          </cell>
          <cell r="H30">
            <v>0</v>
          </cell>
          <cell r="I30">
            <v>0</v>
          </cell>
          <cell r="J30">
            <v>436310.5</v>
          </cell>
          <cell r="K30">
            <v>197017.03</v>
          </cell>
          <cell r="L30">
            <v>130359.39</v>
          </cell>
          <cell r="M30">
            <v>0</v>
          </cell>
          <cell r="N30">
            <v>82770.5</v>
          </cell>
          <cell r="O30">
            <v>142632.1</v>
          </cell>
          <cell r="P30">
            <v>1332196.77</v>
          </cell>
        </row>
        <row r="31">
          <cell r="A31">
            <v>188</v>
          </cell>
          <cell r="B31" t="str">
            <v>PARNA da Serra da Cutia</v>
          </cell>
          <cell r="C31">
            <v>1</v>
          </cell>
          <cell r="D31">
            <v>55974.400000000001</v>
          </cell>
          <cell r="E31">
            <v>210716.47999999998</v>
          </cell>
          <cell r="F31">
            <v>0</v>
          </cell>
          <cell r="G31">
            <v>37041.85</v>
          </cell>
          <cell r="H31">
            <v>0</v>
          </cell>
          <cell r="I31">
            <v>0</v>
          </cell>
          <cell r="J31">
            <v>496451.63</v>
          </cell>
          <cell r="K31">
            <v>181547.44</v>
          </cell>
          <cell r="L31">
            <v>127657.23</v>
          </cell>
          <cell r="M31">
            <v>0</v>
          </cell>
          <cell r="N31">
            <v>233191.24</v>
          </cell>
          <cell r="O31">
            <v>230335.83000000002</v>
          </cell>
          <cell r="P31">
            <v>1572916.1</v>
          </cell>
        </row>
        <row r="32">
          <cell r="A32">
            <v>149</v>
          </cell>
          <cell r="B32" t="str">
            <v>PARNA da Serra do Divisor</v>
          </cell>
          <cell r="C32">
            <v>1</v>
          </cell>
          <cell r="D32">
            <v>0</v>
          </cell>
          <cell r="E32">
            <v>353589.72</v>
          </cell>
          <cell r="F32">
            <v>0</v>
          </cell>
          <cell r="G32">
            <v>45241.85</v>
          </cell>
          <cell r="H32">
            <v>0</v>
          </cell>
          <cell r="I32">
            <v>0</v>
          </cell>
          <cell r="J32">
            <v>551769.62999999989</v>
          </cell>
          <cell r="K32">
            <v>156547.88</v>
          </cell>
          <cell r="L32">
            <v>103657.32</v>
          </cell>
          <cell r="M32">
            <v>0</v>
          </cell>
          <cell r="N32">
            <v>237475.41999999998</v>
          </cell>
          <cell r="O32">
            <v>258935.83000000002</v>
          </cell>
          <cell r="P32">
            <v>1707217.65</v>
          </cell>
        </row>
        <row r="33">
          <cell r="A33">
            <v>151</v>
          </cell>
          <cell r="B33" t="str">
            <v>PARNA da Serra do Pardo</v>
          </cell>
          <cell r="C33">
            <v>2</v>
          </cell>
          <cell r="D33">
            <v>0</v>
          </cell>
          <cell r="E33">
            <v>198154.45</v>
          </cell>
          <cell r="F33">
            <v>182298.44</v>
          </cell>
          <cell r="G33">
            <v>0</v>
          </cell>
          <cell r="H33">
            <v>380000</v>
          </cell>
          <cell r="I33">
            <v>0</v>
          </cell>
          <cell r="J33">
            <v>350940.12</v>
          </cell>
          <cell r="K33">
            <v>331075.62</v>
          </cell>
          <cell r="L33">
            <v>276114.53000000003</v>
          </cell>
          <cell r="M33">
            <v>128806.79000000001</v>
          </cell>
          <cell r="N33">
            <v>291296.06</v>
          </cell>
          <cell r="O33">
            <v>266531.07</v>
          </cell>
          <cell r="P33">
            <v>2405217.0799999996</v>
          </cell>
        </row>
        <row r="34">
          <cell r="A34">
            <v>49</v>
          </cell>
          <cell r="B34" t="str">
            <v>PARNA de Anavilhanas</v>
          </cell>
          <cell r="C34">
            <v>2</v>
          </cell>
          <cell r="D34">
            <v>47984.639999999999</v>
          </cell>
          <cell r="E34">
            <v>177273.61</v>
          </cell>
          <cell r="F34">
            <v>0</v>
          </cell>
          <cell r="G34">
            <v>66258.760000000009</v>
          </cell>
          <cell r="H34">
            <v>0</v>
          </cell>
          <cell r="I34">
            <v>0</v>
          </cell>
          <cell r="J34">
            <v>491099.05</v>
          </cell>
          <cell r="K34">
            <v>344239.65</v>
          </cell>
          <cell r="L34">
            <v>211598.78999999998</v>
          </cell>
          <cell r="M34">
            <v>108444.15</v>
          </cell>
          <cell r="N34">
            <v>306795.29000000004</v>
          </cell>
          <cell r="O34">
            <v>528639.13</v>
          </cell>
          <cell r="P34">
            <v>2282333.0699999998</v>
          </cell>
        </row>
        <row r="35">
          <cell r="A35">
            <v>3410</v>
          </cell>
          <cell r="B35" t="str">
            <v>PARNA do Acari</v>
          </cell>
          <cell r="C35">
            <v>1</v>
          </cell>
          <cell r="D35">
            <v>0</v>
          </cell>
          <cell r="E35">
            <v>117305.4</v>
          </cell>
          <cell r="F35">
            <v>0</v>
          </cell>
          <cell r="G35">
            <v>0</v>
          </cell>
          <cell r="H35">
            <v>0</v>
          </cell>
          <cell r="I35">
            <v>0</v>
          </cell>
          <cell r="J35">
            <v>54612</v>
          </cell>
          <cell r="K35">
            <v>252385</v>
          </cell>
          <cell r="L35">
            <v>0</v>
          </cell>
          <cell r="M35">
            <v>0</v>
          </cell>
          <cell r="N35">
            <v>0</v>
          </cell>
          <cell r="O35">
            <v>0</v>
          </cell>
          <cell r="P35">
            <v>424302.4</v>
          </cell>
        </row>
        <row r="36">
          <cell r="A36">
            <v>169</v>
          </cell>
          <cell r="B36" t="str">
            <v>PARNA do Cabo Orange</v>
          </cell>
          <cell r="C36">
            <v>2</v>
          </cell>
          <cell r="D36">
            <v>0</v>
          </cell>
          <cell r="E36">
            <v>154377.66999999998</v>
          </cell>
          <cell r="F36">
            <v>122644.84</v>
          </cell>
          <cell r="G36">
            <v>64021.93</v>
          </cell>
          <cell r="H36">
            <v>0</v>
          </cell>
          <cell r="I36">
            <v>0</v>
          </cell>
          <cell r="J36">
            <v>749325.13</v>
          </cell>
          <cell r="K36">
            <v>1061554.8600000001</v>
          </cell>
          <cell r="L36">
            <v>283300.93</v>
          </cell>
          <cell r="M36">
            <v>70506.149999999994</v>
          </cell>
          <cell r="N36">
            <v>282892.53000000003</v>
          </cell>
          <cell r="O36">
            <v>491520.6</v>
          </cell>
          <cell r="P36">
            <v>3280144.64</v>
          </cell>
        </row>
        <row r="37">
          <cell r="A37">
            <v>267</v>
          </cell>
          <cell r="B37" t="str">
            <v>PARNA do Jamanxim</v>
          </cell>
          <cell r="C37">
            <v>2</v>
          </cell>
          <cell r="D37">
            <v>603942.91999999993</v>
          </cell>
          <cell r="E37">
            <v>117619.5</v>
          </cell>
          <cell r="F37">
            <v>0</v>
          </cell>
          <cell r="G37">
            <v>0</v>
          </cell>
          <cell r="H37">
            <v>0</v>
          </cell>
          <cell r="I37">
            <v>0</v>
          </cell>
          <cell r="J37">
            <v>403483.94</v>
          </cell>
          <cell r="K37">
            <v>506168.14999999997</v>
          </cell>
          <cell r="L37">
            <v>605123.59</v>
          </cell>
          <cell r="M37">
            <v>45000</v>
          </cell>
          <cell r="N37">
            <v>16493.580000000002</v>
          </cell>
          <cell r="O37">
            <v>121738.79999999999</v>
          </cell>
          <cell r="P37">
            <v>2419570.4799999995</v>
          </cell>
        </row>
        <row r="38">
          <cell r="A38">
            <v>173</v>
          </cell>
          <cell r="B38" t="str">
            <v>PARNA do Jaú</v>
          </cell>
          <cell r="C38">
            <v>2</v>
          </cell>
          <cell r="D38">
            <v>204084.91999999998</v>
          </cell>
          <cell r="E38">
            <v>244280.65000000002</v>
          </cell>
          <cell r="F38">
            <v>138275.01999999999</v>
          </cell>
          <cell r="G38">
            <v>40000</v>
          </cell>
          <cell r="H38">
            <v>30000</v>
          </cell>
          <cell r="I38">
            <v>0</v>
          </cell>
          <cell r="J38">
            <v>724484.22</v>
          </cell>
          <cell r="K38">
            <v>542982.55000000005</v>
          </cell>
          <cell r="L38">
            <v>180718.09</v>
          </cell>
          <cell r="M38">
            <v>57225.56</v>
          </cell>
          <cell r="N38">
            <v>426217.18999999994</v>
          </cell>
          <cell r="O38">
            <v>552985.52</v>
          </cell>
          <cell r="P38">
            <v>3141253.72</v>
          </cell>
        </row>
        <row r="39">
          <cell r="A39">
            <v>281</v>
          </cell>
          <cell r="B39" t="str">
            <v>PARNA do Juruena</v>
          </cell>
          <cell r="C39">
            <v>1</v>
          </cell>
          <cell r="D39">
            <v>73353.38</v>
          </cell>
          <cell r="E39">
            <v>535507.22</v>
          </cell>
          <cell r="F39">
            <v>0</v>
          </cell>
          <cell r="G39">
            <v>122135.33</v>
          </cell>
          <cell r="H39">
            <v>0</v>
          </cell>
          <cell r="I39">
            <v>0</v>
          </cell>
          <cell r="J39">
            <v>865071.17999999993</v>
          </cell>
          <cell r="K39">
            <v>325719</v>
          </cell>
          <cell r="L39">
            <v>297284.63</v>
          </cell>
          <cell r="M39">
            <v>0</v>
          </cell>
          <cell r="N39">
            <v>539796.74</v>
          </cell>
          <cell r="O39">
            <v>391552.16000000003</v>
          </cell>
          <cell r="P39">
            <v>3150419.6399999997</v>
          </cell>
        </row>
        <row r="40">
          <cell r="A40">
            <v>174</v>
          </cell>
          <cell r="B40" t="str">
            <v>PARNA do Monte Roraima</v>
          </cell>
          <cell r="C40">
            <v>1</v>
          </cell>
          <cell r="D40">
            <v>22612</v>
          </cell>
          <cell r="E40">
            <v>187044.6</v>
          </cell>
          <cell r="F40">
            <v>0</v>
          </cell>
          <cell r="G40">
            <v>37017</v>
          </cell>
          <cell r="H40">
            <v>0</v>
          </cell>
          <cell r="I40">
            <v>0</v>
          </cell>
          <cell r="J40">
            <v>257046.6</v>
          </cell>
          <cell r="K40">
            <v>309480</v>
          </cell>
          <cell r="L40">
            <v>147840</v>
          </cell>
          <cell r="M40">
            <v>0</v>
          </cell>
          <cell r="N40">
            <v>131499</v>
          </cell>
          <cell r="O40">
            <v>41050.400000000001</v>
          </cell>
          <cell r="P40">
            <v>1133589.5999999999</v>
          </cell>
        </row>
        <row r="41">
          <cell r="A41">
            <v>163</v>
          </cell>
          <cell r="B41" t="str">
            <v>PARNA do Pacaás Novos</v>
          </cell>
          <cell r="C41">
            <v>1</v>
          </cell>
          <cell r="D41">
            <v>0</v>
          </cell>
          <cell r="E41">
            <v>273340.19</v>
          </cell>
          <cell r="F41">
            <v>0</v>
          </cell>
          <cell r="G41">
            <v>14456.1</v>
          </cell>
          <cell r="H41">
            <v>0</v>
          </cell>
          <cell r="I41">
            <v>0</v>
          </cell>
          <cell r="J41">
            <v>841311.26</v>
          </cell>
          <cell r="K41">
            <v>375992.06</v>
          </cell>
          <cell r="L41">
            <v>62397.74</v>
          </cell>
          <cell r="M41">
            <v>0</v>
          </cell>
          <cell r="N41">
            <v>224538.22</v>
          </cell>
          <cell r="O41">
            <v>155347.75</v>
          </cell>
          <cell r="P41">
            <v>1947383.32</v>
          </cell>
        </row>
        <row r="42">
          <cell r="A42">
            <v>284</v>
          </cell>
          <cell r="B42" t="str">
            <v>PARNA dos Campos Amazônicos</v>
          </cell>
          <cell r="C42">
            <v>2</v>
          </cell>
          <cell r="D42">
            <v>0</v>
          </cell>
          <cell r="E42">
            <v>177114.4</v>
          </cell>
          <cell r="F42">
            <v>0</v>
          </cell>
          <cell r="G42">
            <v>14779.63</v>
          </cell>
          <cell r="H42">
            <v>0</v>
          </cell>
          <cell r="I42">
            <v>7806.2</v>
          </cell>
          <cell r="J42">
            <v>798840.74</v>
          </cell>
          <cell r="K42">
            <v>563002.66999999993</v>
          </cell>
          <cell r="L42">
            <v>93170.07</v>
          </cell>
          <cell r="M42">
            <v>141153.78</v>
          </cell>
          <cell r="N42">
            <v>322650.32</v>
          </cell>
          <cell r="O42">
            <v>265918.25</v>
          </cell>
          <cell r="P42">
            <v>2384436.06</v>
          </cell>
        </row>
        <row r="43">
          <cell r="A43">
            <v>1633</v>
          </cell>
          <cell r="B43" t="str">
            <v>PARNA Mapinguari</v>
          </cell>
          <cell r="C43">
            <v>1</v>
          </cell>
          <cell r="D43">
            <v>133108.66</v>
          </cell>
          <cell r="E43">
            <v>228246</v>
          </cell>
          <cell r="F43">
            <v>0</v>
          </cell>
          <cell r="G43">
            <v>47105</v>
          </cell>
          <cell r="H43">
            <v>0</v>
          </cell>
          <cell r="I43">
            <v>0</v>
          </cell>
          <cell r="J43">
            <v>830077.31</v>
          </cell>
          <cell r="K43">
            <v>537459.81000000006</v>
          </cell>
          <cell r="L43">
            <v>139695.76</v>
          </cell>
          <cell r="M43">
            <v>0</v>
          </cell>
          <cell r="N43">
            <v>219537.85</v>
          </cell>
          <cell r="O43">
            <v>285538.95</v>
          </cell>
          <cell r="P43">
            <v>2420769.3400000003</v>
          </cell>
        </row>
        <row r="44">
          <cell r="A44">
            <v>187</v>
          </cell>
          <cell r="B44" t="str">
            <v>PARNA Montanhas do Tumucumaque</v>
          </cell>
          <cell r="C44">
            <v>2</v>
          </cell>
          <cell r="D44">
            <v>0</v>
          </cell>
          <cell r="E44">
            <v>267441.89</v>
          </cell>
          <cell r="F44">
            <v>252655.41</v>
          </cell>
          <cell r="G44">
            <v>0</v>
          </cell>
          <cell r="H44">
            <v>0</v>
          </cell>
          <cell r="I44">
            <v>0</v>
          </cell>
          <cell r="J44">
            <v>714152.91999999993</v>
          </cell>
          <cell r="K44">
            <v>688738.25</v>
          </cell>
          <cell r="L44">
            <v>278490.34999999998</v>
          </cell>
          <cell r="M44">
            <v>173667.39</v>
          </cell>
          <cell r="N44">
            <v>475402.23999999999</v>
          </cell>
          <cell r="O44">
            <v>240917.2</v>
          </cell>
          <cell r="P44">
            <v>3091465.6500000004</v>
          </cell>
        </row>
        <row r="45">
          <cell r="A45">
            <v>1626</v>
          </cell>
          <cell r="B45" t="str">
            <v>PARNA Nascentes do Lago Jari</v>
          </cell>
          <cell r="C45">
            <v>1</v>
          </cell>
          <cell r="D45">
            <v>28668.27</v>
          </cell>
          <cell r="E45">
            <v>168994.36</v>
          </cell>
          <cell r="F45">
            <v>0</v>
          </cell>
          <cell r="G45">
            <v>22540</v>
          </cell>
          <cell r="H45">
            <v>0</v>
          </cell>
          <cell r="I45">
            <v>0</v>
          </cell>
          <cell r="J45">
            <v>339074.5</v>
          </cell>
          <cell r="K45">
            <v>446898.5</v>
          </cell>
          <cell r="L45">
            <v>40054.83</v>
          </cell>
          <cell r="M45">
            <v>0</v>
          </cell>
          <cell r="N45">
            <v>127344.43</v>
          </cell>
          <cell r="O45">
            <v>151037.54999999999</v>
          </cell>
          <cell r="P45">
            <v>1324612.44</v>
          </cell>
        </row>
        <row r="46">
          <cell r="A46">
            <v>264</v>
          </cell>
          <cell r="B46" t="str">
            <v>PARNA Rio Novo</v>
          </cell>
          <cell r="C46">
            <v>1</v>
          </cell>
          <cell r="D46">
            <v>542191.25</v>
          </cell>
          <cell r="E46">
            <v>50000</v>
          </cell>
          <cell r="F46">
            <v>0</v>
          </cell>
          <cell r="G46">
            <v>0</v>
          </cell>
          <cell r="H46">
            <v>0</v>
          </cell>
          <cell r="I46">
            <v>0</v>
          </cell>
          <cell r="J46">
            <v>430025.19999999995</v>
          </cell>
          <cell r="K46">
            <v>145892.29</v>
          </cell>
          <cell r="L46">
            <v>102028.48999999999</v>
          </cell>
          <cell r="M46">
            <v>0</v>
          </cell>
          <cell r="N46">
            <v>0</v>
          </cell>
          <cell r="O46">
            <v>208189.84</v>
          </cell>
          <cell r="P46">
            <v>1478327.07</v>
          </cell>
        </row>
        <row r="47">
          <cell r="A47">
            <v>189</v>
          </cell>
          <cell r="B47" t="str">
            <v>PARNA Serra da Mocidade</v>
          </cell>
          <cell r="C47">
            <v>1</v>
          </cell>
          <cell r="D47">
            <v>309386</v>
          </cell>
          <cell r="E47">
            <v>112100</v>
          </cell>
          <cell r="F47">
            <v>0</v>
          </cell>
          <cell r="G47">
            <v>15041.7</v>
          </cell>
          <cell r="H47">
            <v>0</v>
          </cell>
          <cell r="I47">
            <v>0</v>
          </cell>
          <cell r="J47">
            <v>339537.75</v>
          </cell>
          <cell r="K47">
            <v>171812.2</v>
          </cell>
          <cell r="L47">
            <v>81257.240000000005</v>
          </cell>
          <cell r="M47">
            <v>0</v>
          </cell>
          <cell r="N47">
            <v>210191.94</v>
          </cell>
          <cell r="O47">
            <v>140915.22</v>
          </cell>
          <cell r="P47">
            <v>1380242.0499999998</v>
          </cell>
        </row>
        <row r="48">
          <cell r="A48">
            <v>179</v>
          </cell>
          <cell r="B48" t="str">
            <v>PARNA Viruá</v>
          </cell>
          <cell r="C48">
            <v>2</v>
          </cell>
          <cell r="D48">
            <v>0</v>
          </cell>
          <cell r="E48">
            <v>175976.28</v>
          </cell>
          <cell r="F48">
            <v>24368</v>
          </cell>
          <cell r="G48">
            <v>25790</v>
          </cell>
          <cell r="H48">
            <v>61586</v>
          </cell>
          <cell r="I48">
            <v>0</v>
          </cell>
          <cell r="J48">
            <v>458311.7</v>
          </cell>
          <cell r="K48">
            <v>239632.4</v>
          </cell>
          <cell r="L48">
            <v>146803.29</v>
          </cell>
          <cell r="M48">
            <v>50000</v>
          </cell>
          <cell r="N48">
            <v>225873.9</v>
          </cell>
          <cell r="O48">
            <v>318238.14</v>
          </cell>
          <cell r="P48">
            <v>1726579.71</v>
          </cell>
        </row>
        <row r="49">
          <cell r="A49">
            <v>939</v>
          </cell>
          <cell r="B49" t="str">
            <v>PE Chandless</v>
          </cell>
          <cell r="C49">
            <v>2</v>
          </cell>
          <cell r="D49">
            <v>221825.95</v>
          </cell>
          <cell r="E49">
            <v>361949.59</v>
          </cell>
          <cell r="F49">
            <v>306986.75</v>
          </cell>
          <cell r="G49">
            <v>127679.71</v>
          </cell>
          <cell r="H49">
            <v>302926.15000000002</v>
          </cell>
          <cell r="I49">
            <v>0</v>
          </cell>
          <cell r="J49">
            <v>948284.68</v>
          </cell>
          <cell r="K49">
            <v>805856.35</v>
          </cell>
          <cell r="L49">
            <v>233326.82</v>
          </cell>
          <cell r="M49">
            <v>247896.95</v>
          </cell>
          <cell r="N49">
            <v>298646.64999999997</v>
          </cell>
          <cell r="O49">
            <v>526885.12</v>
          </cell>
          <cell r="P49">
            <v>4382264.72</v>
          </cell>
        </row>
        <row r="50">
          <cell r="A50">
            <v>1901</v>
          </cell>
          <cell r="B50" t="str">
            <v>PE Cristalino I e II</v>
          </cell>
          <cell r="C50">
            <v>2</v>
          </cell>
          <cell r="D50">
            <v>638383.54</v>
          </cell>
          <cell r="E50">
            <v>191673.71000000002</v>
          </cell>
          <cell r="F50">
            <v>0</v>
          </cell>
          <cell r="G50">
            <v>147373.41</v>
          </cell>
          <cell r="H50">
            <v>117401.39000000001</v>
          </cell>
          <cell r="I50">
            <v>65577.149999999994</v>
          </cell>
          <cell r="J50">
            <v>600635.98</v>
          </cell>
          <cell r="K50">
            <v>376755.01</v>
          </cell>
          <cell r="L50">
            <v>1312736.04</v>
          </cell>
          <cell r="M50">
            <v>141256.95000000001</v>
          </cell>
          <cell r="N50">
            <v>291567.87</v>
          </cell>
          <cell r="O50">
            <v>224402.16999999998</v>
          </cell>
          <cell r="P50">
            <v>4107763.22</v>
          </cell>
        </row>
        <row r="51">
          <cell r="A51">
            <v>1021</v>
          </cell>
          <cell r="B51" t="str">
            <v>PE da Serra dos Martírios/Andorinhas</v>
          </cell>
          <cell r="C51">
            <v>1</v>
          </cell>
          <cell r="D51">
            <v>58491</v>
          </cell>
          <cell r="E51">
            <v>145305.9</v>
          </cell>
          <cell r="F51">
            <v>0</v>
          </cell>
          <cell r="G51">
            <v>59201.7</v>
          </cell>
          <cell r="H51">
            <v>0</v>
          </cell>
          <cell r="I51">
            <v>0</v>
          </cell>
          <cell r="J51">
            <v>487936.81000000006</v>
          </cell>
          <cell r="K51">
            <v>187097.1</v>
          </cell>
          <cell r="L51">
            <v>90325.37</v>
          </cell>
          <cell r="M51">
            <v>0</v>
          </cell>
          <cell r="N51">
            <v>326461.19</v>
          </cell>
          <cell r="O51">
            <v>186295.71999999997</v>
          </cell>
          <cell r="P51">
            <v>1541114.79</v>
          </cell>
        </row>
        <row r="52">
          <cell r="A52">
            <v>1495</v>
          </cell>
          <cell r="B52" t="str">
            <v>PE de Corumbiara</v>
          </cell>
          <cell r="C52">
            <v>2</v>
          </cell>
          <cell r="D52">
            <v>0</v>
          </cell>
          <cell r="E52">
            <v>255432.19</v>
          </cell>
          <cell r="F52">
            <v>0</v>
          </cell>
          <cell r="G52">
            <v>71022.42</v>
          </cell>
          <cell r="H52">
            <v>122063.42</v>
          </cell>
          <cell r="I52">
            <v>0</v>
          </cell>
          <cell r="J52">
            <v>1229671.9099999999</v>
          </cell>
          <cell r="K52">
            <v>868787.83000000007</v>
          </cell>
          <cell r="L52">
            <v>353335.44</v>
          </cell>
          <cell r="M52">
            <v>115217.82</v>
          </cell>
          <cell r="N52">
            <v>285600.17</v>
          </cell>
          <cell r="O52">
            <v>524909.89999999991</v>
          </cell>
          <cell r="P52">
            <v>3826041.0999999996</v>
          </cell>
        </row>
        <row r="53">
          <cell r="A53">
            <v>765</v>
          </cell>
          <cell r="B53" t="str">
            <v>PE de Guajará-Mirim</v>
          </cell>
          <cell r="C53">
            <v>2</v>
          </cell>
          <cell r="D53">
            <v>0</v>
          </cell>
          <cell r="E53">
            <v>253400.03000000003</v>
          </cell>
          <cell r="F53">
            <v>0</v>
          </cell>
          <cell r="G53">
            <v>94508.78</v>
          </cell>
          <cell r="H53">
            <v>1604.94</v>
          </cell>
          <cell r="I53">
            <v>0</v>
          </cell>
          <cell r="J53">
            <v>1127662.5900000001</v>
          </cell>
          <cell r="K53">
            <v>467203.39</v>
          </cell>
          <cell r="L53">
            <v>220210.65</v>
          </cell>
          <cell r="M53">
            <v>22302</v>
          </cell>
          <cell r="N53">
            <v>207507.34000000003</v>
          </cell>
          <cell r="O53">
            <v>629275.63</v>
          </cell>
          <cell r="P53">
            <v>3023675.3499999996</v>
          </cell>
        </row>
        <row r="54">
          <cell r="A54">
            <v>1487</v>
          </cell>
          <cell r="B54" t="str">
            <v>PE do Cantão</v>
          </cell>
          <cell r="C54">
            <v>2</v>
          </cell>
          <cell r="D54">
            <v>86091.77</v>
          </cell>
          <cell r="E54">
            <v>144225.49</v>
          </cell>
          <cell r="F54">
            <v>0</v>
          </cell>
          <cell r="G54">
            <v>98832.29</v>
          </cell>
          <cell r="H54">
            <v>0</v>
          </cell>
          <cell r="I54">
            <v>0</v>
          </cell>
          <cell r="J54">
            <v>642221.13</v>
          </cell>
          <cell r="K54">
            <v>1214864.1099999999</v>
          </cell>
          <cell r="L54">
            <v>528867.93999999994</v>
          </cell>
          <cell r="M54">
            <v>8953</v>
          </cell>
          <cell r="N54">
            <v>341651.72000000003</v>
          </cell>
          <cell r="O54">
            <v>472791.57000000007</v>
          </cell>
          <cell r="P54">
            <v>3538499.0200000005</v>
          </cell>
        </row>
        <row r="55">
          <cell r="A55">
            <v>1736</v>
          </cell>
          <cell r="B55" t="str">
            <v>PE do Matupiri</v>
          </cell>
          <cell r="C55">
            <v>1</v>
          </cell>
          <cell r="D55">
            <v>215916.3</v>
          </cell>
          <cell r="E55">
            <v>319175.71999999997</v>
          </cell>
          <cell r="F55">
            <v>0</v>
          </cell>
          <cell r="G55">
            <v>70640.94</v>
          </cell>
          <cell r="H55">
            <v>0</v>
          </cell>
          <cell r="I55">
            <v>0</v>
          </cell>
          <cell r="J55">
            <v>493158.42</v>
          </cell>
          <cell r="K55">
            <v>623646.34</v>
          </cell>
          <cell r="L55">
            <v>83656.13</v>
          </cell>
          <cell r="M55">
            <v>0</v>
          </cell>
          <cell r="N55">
            <v>361927.02</v>
          </cell>
          <cell r="O55">
            <v>424561.61</v>
          </cell>
          <cell r="P55">
            <v>2592682.4799999995</v>
          </cell>
        </row>
        <row r="56">
          <cell r="A56">
            <v>470</v>
          </cell>
          <cell r="B56" t="str">
            <v>PE do Xingu</v>
          </cell>
          <cell r="C56">
            <v>1</v>
          </cell>
          <cell r="D56">
            <v>26970</v>
          </cell>
          <cell r="E56">
            <v>173187.6</v>
          </cell>
          <cell r="F56">
            <v>0</v>
          </cell>
          <cell r="G56">
            <v>30350.22</v>
          </cell>
          <cell r="H56">
            <v>0</v>
          </cell>
          <cell r="I56">
            <v>0</v>
          </cell>
          <cell r="J56">
            <v>593726.16999999993</v>
          </cell>
          <cell r="K56">
            <v>236570</v>
          </cell>
          <cell r="L56">
            <v>48273.56</v>
          </cell>
          <cell r="M56">
            <v>0</v>
          </cell>
          <cell r="N56">
            <v>315385.97000000003</v>
          </cell>
          <cell r="O56">
            <v>266151.57</v>
          </cell>
          <cell r="P56">
            <v>1690615.09</v>
          </cell>
        </row>
        <row r="57">
          <cell r="A57">
            <v>455</v>
          </cell>
          <cell r="B57" t="str">
            <v>PE Igarapés do Juruena</v>
          </cell>
          <cell r="C57">
            <v>2</v>
          </cell>
          <cell r="D57">
            <v>481410.79</v>
          </cell>
          <cell r="E57">
            <v>186664.31</v>
          </cell>
          <cell r="F57">
            <v>0</v>
          </cell>
          <cell r="G57">
            <v>58555.44</v>
          </cell>
          <cell r="H57">
            <v>0</v>
          </cell>
          <cell r="I57">
            <v>0</v>
          </cell>
          <cell r="J57">
            <v>591389.68999999994</v>
          </cell>
          <cell r="K57">
            <v>476259.59</v>
          </cell>
          <cell r="L57">
            <v>1093975.92</v>
          </cell>
          <cell r="M57">
            <v>60747.29</v>
          </cell>
          <cell r="N57">
            <v>178800.78999999998</v>
          </cell>
          <cell r="O57">
            <v>456022.57</v>
          </cell>
          <cell r="P57">
            <v>3583826.39</v>
          </cell>
        </row>
        <row r="58">
          <cell r="A58">
            <v>1007</v>
          </cell>
          <cell r="B58" t="str">
            <v>PE Rio Negro Setor Norte</v>
          </cell>
          <cell r="C58">
            <v>2</v>
          </cell>
          <cell r="D58">
            <v>89774.89</v>
          </cell>
          <cell r="E58">
            <v>253171.96999999997</v>
          </cell>
          <cell r="F58">
            <v>31509.96</v>
          </cell>
          <cell r="G58">
            <v>46970.25</v>
          </cell>
          <cell r="H58">
            <v>42922.79</v>
          </cell>
          <cell r="I58">
            <v>47239.54</v>
          </cell>
          <cell r="J58">
            <v>408289.19000000006</v>
          </cell>
          <cell r="K58">
            <v>418707.56</v>
          </cell>
          <cell r="L58">
            <v>174019.76</v>
          </cell>
          <cell r="M58">
            <v>32112.54</v>
          </cell>
          <cell r="N58">
            <v>265695.01</v>
          </cell>
          <cell r="O58">
            <v>420201.89</v>
          </cell>
          <cell r="P58">
            <v>2230615.35</v>
          </cell>
        </row>
        <row r="59">
          <cell r="A59">
            <v>1006</v>
          </cell>
          <cell r="B59" t="str">
            <v>PE Rio Negro Setor Sul</v>
          </cell>
          <cell r="C59">
            <v>1</v>
          </cell>
          <cell r="D59">
            <v>493355.08</v>
          </cell>
          <cell r="E59">
            <v>329938.16000000003</v>
          </cell>
          <cell r="F59">
            <v>0</v>
          </cell>
          <cell r="G59">
            <v>44270.32</v>
          </cell>
          <cell r="H59">
            <v>0</v>
          </cell>
          <cell r="I59">
            <v>0</v>
          </cell>
          <cell r="J59">
            <v>549631.97</v>
          </cell>
          <cell r="K59">
            <v>395791.82999999996</v>
          </cell>
          <cell r="L59">
            <v>135780.34</v>
          </cell>
          <cell r="M59">
            <v>0</v>
          </cell>
          <cell r="N59">
            <v>343988.42000000004</v>
          </cell>
          <cell r="O59">
            <v>357992.5</v>
          </cell>
          <cell r="P59">
            <v>2650748.62</v>
          </cell>
        </row>
        <row r="60">
          <cell r="A60">
            <v>774</v>
          </cell>
          <cell r="B60" t="str">
            <v>PE Serra dos Reis</v>
          </cell>
          <cell r="C60">
            <v>1</v>
          </cell>
          <cell r="D60">
            <v>111780.04000000001</v>
          </cell>
          <cell r="E60">
            <v>248079.53999999998</v>
          </cell>
          <cell r="F60">
            <v>0</v>
          </cell>
          <cell r="G60">
            <v>84546.5</v>
          </cell>
          <cell r="H60">
            <v>0</v>
          </cell>
          <cell r="I60">
            <v>0</v>
          </cell>
          <cell r="J60">
            <v>721435.04</v>
          </cell>
          <cell r="K60">
            <v>365537.94</v>
          </cell>
          <cell r="L60">
            <v>154742.71000000002</v>
          </cell>
          <cell r="M60">
            <v>0</v>
          </cell>
          <cell r="N60">
            <v>196469.62</v>
          </cell>
          <cell r="O60">
            <v>434235.95999999996</v>
          </cell>
          <cell r="P60">
            <v>2316827.35</v>
          </cell>
        </row>
        <row r="61">
          <cell r="A61">
            <v>448</v>
          </cell>
          <cell r="B61" t="str">
            <v>PE Serra Ricardo Franco</v>
          </cell>
          <cell r="C61">
            <v>1</v>
          </cell>
          <cell r="D61">
            <v>0</v>
          </cell>
          <cell r="E61">
            <v>127909.53</v>
          </cell>
          <cell r="F61">
            <v>0</v>
          </cell>
          <cell r="G61">
            <v>58446.64</v>
          </cell>
          <cell r="H61">
            <v>0</v>
          </cell>
          <cell r="I61">
            <v>0</v>
          </cell>
          <cell r="J61">
            <v>513303.16000000003</v>
          </cell>
          <cell r="K61">
            <v>345966.3</v>
          </cell>
          <cell r="L61">
            <v>165599.46000000002</v>
          </cell>
          <cell r="M61">
            <v>0</v>
          </cell>
          <cell r="N61">
            <v>253448.84</v>
          </cell>
          <cell r="O61">
            <v>303519.46000000002</v>
          </cell>
          <cell r="P61">
            <v>1768193.3900000001</v>
          </cell>
        </row>
        <row r="62">
          <cell r="A62">
            <v>981</v>
          </cell>
          <cell r="B62" t="str">
            <v>RDS Amanã</v>
          </cell>
          <cell r="C62">
            <v>1</v>
          </cell>
          <cell r="D62">
            <v>680030.35000000009</v>
          </cell>
          <cell r="E62">
            <v>526128.66999999993</v>
          </cell>
          <cell r="F62">
            <v>0</v>
          </cell>
          <cell r="G62">
            <v>66636.28</v>
          </cell>
          <cell r="H62">
            <v>0</v>
          </cell>
          <cell r="I62">
            <v>0</v>
          </cell>
          <cell r="J62">
            <v>373488.3</v>
          </cell>
          <cell r="K62">
            <v>184810.21</v>
          </cell>
          <cell r="L62">
            <v>136436.84</v>
          </cell>
          <cell r="M62">
            <v>0</v>
          </cell>
          <cell r="N62">
            <v>368255.80000000005</v>
          </cell>
          <cell r="O62">
            <v>260382.75</v>
          </cell>
          <cell r="P62">
            <v>2596169.2000000002</v>
          </cell>
        </row>
        <row r="63">
          <cell r="A63">
            <v>985</v>
          </cell>
          <cell r="B63" t="str">
            <v>RDS Cujubim</v>
          </cell>
          <cell r="C63">
            <v>2</v>
          </cell>
          <cell r="D63">
            <v>185231.2</v>
          </cell>
          <cell r="E63">
            <v>378440.15</v>
          </cell>
          <cell r="F63">
            <v>0</v>
          </cell>
          <cell r="G63">
            <v>147881.18</v>
          </cell>
          <cell r="H63">
            <v>186088.81</v>
          </cell>
          <cell r="I63">
            <v>95140.93</v>
          </cell>
          <cell r="J63">
            <v>527188</v>
          </cell>
          <cell r="K63">
            <v>314148.07999999996</v>
          </cell>
          <cell r="L63">
            <v>163851.87</v>
          </cell>
          <cell r="M63">
            <v>178474.87</v>
          </cell>
          <cell r="N63">
            <v>240577.96999999997</v>
          </cell>
          <cell r="O63">
            <v>391796.06</v>
          </cell>
          <cell r="P63">
            <v>2808819.1200000006</v>
          </cell>
        </row>
        <row r="64">
          <cell r="A64">
            <v>1573</v>
          </cell>
          <cell r="B64" t="str">
            <v>RDS do Juma</v>
          </cell>
          <cell r="C64">
            <v>1</v>
          </cell>
          <cell r="D64">
            <v>257040.15</v>
          </cell>
          <cell r="E64">
            <v>364815.06</v>
          </cell>
          <cell r="F64">
            <v>0</v>
          </cell>
          <cell r="G64">
            <v>60545.53</v>
          </cell>
          <cell r="H64">
            <v>0</v>
          </cell>
          <cell r="I64">
            <v>0</v>
          </cell>
          <cell r="J64">
            <v>297799.16000000003</v>
          </cell>
          <cell r="K64">
            <v>261834.3</v>
          </cell>
          <cell r="L64">
            <v>111733.62000000001</v>
          </cell>
          <cell r="M64">
            <v>0</v>
          </cell>
          <cell r="N64">
            <v>382065.57000000007</v>
          </cell>
          <cell r="O64">
            <v>309019.71999999997</v>
          </cell>
          <cell r="P64">
            <v>2044853.11</v>
          </cell>
        </row>
        <row r="65">
          <cell r="A65">
            <v>292</v>
          </cell>
          <cell r="B65" t="str">
            <v>RDS do Rio Iratapuru</v>
          </cell>
          <cell r="C65">
            <v>1</v>
          </cell>
          <cell r="D65">
            <v>32992.410000000003</v>
          </cell>
          <cell r="E65">
            <v>235698.37</v>
          </cell>
          <cell r="F65">
            <v>0</v>
          </cell>
          <cell r="G65">
            <v>81049.66</v>
          </cell>
          <cell r="H65">
            <v>0</v>
          </cell>
          <cell r="I65">
            <v>0</v>
          </cell>
          <cell r="J65">
            <v>283187.90000000002</v>
          </cell>
          <cell r="K65">
            <v>177665.87</v>
          </cell>
          <cell r="L65">
            <v>87608.180000000008</v>
          </cell>
          <cell r="M65">
            <v>0</v>
          </cell>
          <cell r="N65">
            <v>186315.88</v>
          </cell>
          <cell r="O65">
            <v>358686.73</v>
          </cell>
          <cell r="P65">
            <v>1443205</v>
          </cell>
        </row>
        <row r="66">
          <cell r="A66">
            <v>1977</v>
          </cell>
          <cell r="B66" t="str">
            <v>RDS do Rio Madeira</v>
          </cell>
          <cell r="C66">
            <v>1</v>
          </cell>
          <cell r="D66">
            <v>155774.89000000001</v>
          </cell>
          <cell r="E66">
            <v>312958.69</v>
          </cell>
          <cell r="F66">
            <v>0</v>
          </cell>
          <cell r="G66">
            <v>81783.790000000008</v>
          </cell>
          <cell r="H66">
            <v>0</v>
          </cell>
          <cell r="I66">
            <v>0</v>
          </cell>
          <cell r="J66">
            <v>229587.19</v>
          </cell>
          <cell r="K66">
            <v>231751.16</v>
          </cell>
          <cell r="L66">
            <v>170507.4</v>
          </cell>
          <cell r="M66">
            <v>0</v>
          </cell>
          <cell r="N66">
            <v>352363.02</v>
          </cell>
          <cell r="O66">
            <v>311445.74</v>
          </cell>
          <cell r="P66">
            <v>1846171.8800000001</v>
          </cell>
        </row>
        <row r="67">
          <cell r="A67">
            <v>1730</v>
          </cell>
          <cell r="B67" t="str">
            <v>RDS do Rio Negro</v>
          </cell>
          <cell r="C67">
            <v>1</v>
          </cell>
          <cell r="D67">
            <v>246314.89</v>
          </cell>
          <cell r="E67">
            <v>198166.75</v>
          </cell>
          <cell r="F67">
            <v>0</v>
          </cell>
          <cell r="G67">
            <v>108245.87</v>
          </cell>
          <cell r="H67">
            <v>0</v>
          </cell>
          <cell r="I67">
            <v>0</v>
          </cell>
          <cell r="J67">
            <v>199526.76</v>
          </cell>
          <cell r="K67">
            <v>192158.46000000002</v>
          </cell>
          <cell r="L67">
            <v>81653.420000000013</v>
          </cell>
          <cell r="M67">
            <v>0</v>
          </cell>
          <cell r="N67">
            <v>215481.27000000002</v>
          </cell>
          <cell r="O67">
            <v>319382.28000000003</v>
          </cell>
          <cell r="P67">
            <v>1560929.7</v>
          </cell>
        </row>
        <row r="68">
          <cell r="A68">
            <v>989</v>
          </cell>
          <cell r="B68" t="str">
            <v>RDS do Uacarí</v>
          </cell>
          <cell r="C68">
            <v>2</v>
          </cell>
          <cell r="D68">
            <v>131235.6</v>
          </cell>
          <cell r="E68">
            <v>420516.83</v>
          </cell>
          <cell r="F68">
            <v>0</v>
          </cell>
          <cell r="G68">
            <v>87421.540000000008</v>
          </cell>
          <cell r="H68">
            <v>0</v>
          </cell>
          <cell r="I68">
            <v>0</v>
          </cell>
          <cell r="J68">
            <v>569889.23</v>
          </cell>
          <cell r="K68">
            <v>274584.18000000005</v>
          </cell>
          <cell r="L68">
            <v>107024.51</v>
          </cell>
          <cell r="M68">
            <v>0</v>
          </cell>
          <cell r="N68">
            <v>364758.18</v>
          </cell>
          <cell r="O68">
            <v>590840.31000000006</v>
          </cell>
          <cell r="P68">
            <v>2546270.3800000004</v>
          </cell>
        </row>
        <row r="69">
          <cell r="A69">
            <v>990</v>
          </cell>
          <cell r="B69" t="str">
            <v>RDS do Uatumã</v>
          </cell>
          <cell r="C69">
            <v>1</v>
          </cell>
          <cell r="D69">
            <v>51000</v>
          </cell>
          <cell r="E69">
            <v>333272.77999999997</v>
          </cell>
          <cell r="F69">
            <v>0</v>
          </cell>
          <cell r="G69">
            <v>43146.729999999996</v>
          </cell>
          <cell r="H69">
            <v>0</v>
          </cell>
          <cell r="I69">
            <v>0</v>
          </cell>
          <cell r="J69">
            <v>396818.99</v>
          </cell>
          <cell r="K69">
            <v>575265.66</v>
          </cell>
          <cell r="L69">
            <v>172101.93</v>
          </cell>
          <cell r="M69">
            <v>0</v>
          </cell>
          <cell r="N69">
            <v>377813.62</v>
          </cell>
          <cell r="O69">
            <v>500583.66999999993</v>
          </cell>
          <cell r="P69">
            <v>2450003.38</v>
          </cell>
        </row>
        <row r="70">
          <cell r="A70">
            <v>1732</v>
          </cell>
          <cell r="B70" t="str">
            <v>RDS Igapó-Açu</v>
          </cell>
          <cell r="C70">
            <v>1</v>
          </cell>
          <cell r="D70">
            <v>92958.15</v>
          </cell>
          <cell r="E70">
            <v>370698.57</v>
          </cell>
          <cell r="F70">
            <v>0</v>
          </cell>
          <cell r="G70">
            <v>57934.880000000005</v>
          </cell>
          <cell r="H70">
            <v>0</v>
          </cell>
          <cell r="I70">
            <v>0</v>
          </cell>
          <cell r="J70">
            <v>512063.85</v>
          </cell>
          <cell r="K70">
            <v>155216.9</v>
          </cell>
          <cell r="L70">
            <v>117294.22</v>
          </cell>
          <cell r="M70">
            <v>0</v>
          </cell>
          <cell r="N70">
            <v>381134.71000000008</v>
          </cell>
          <cell r="O70">
            <v>489936.82</v>
          </cell>
          <cell r="P70">
            <v>2177238.0999999996</v>
          </cell>
        </row>
        <row r="71">
          <cell r="A71">
            <v>218</v>
          </cell>
          <cell r="B71" t="str">
            <v>RDS Itatupã-Baquiá</v>
          </cell>
          <cell r="C71">
            <v>1</v>
          </cell>
          <cell r="D71">
            <v>0</v>
          </cell>
          <cell r="E71">
            <v>226728.37</v>
          </cell>
          <cell r="F71">
            <v>0</v>
          </cell>
          <cell r="G71">
            <v>25900</v>
          </cell>
          <cell r="H71">
            <v>0</v>
          </cell>
          <cell r="I71">
            <v>0</v>
          </cell>
          <cell r="J71">
            <v>249356.6</v>
          </cell>
          <cell r="K71">
            <v>141784.41</v>
          </cell>
          <cell r="L71">
            <v>124754.32</v>
          </cell>
          <cell r="M71">
            <v>0</v>
          </cell>
          <cell r="N71">
            <v>264212.09999999998</v>
          </cell>
          <cell r="O71">
            <v>165217.13</v>
          </cell>
          <cell r="P71">
            <v>1197952.93</v>
          </cell>
        </row>
        <row r="72">
          <cell r="A72">
            <v>986</v>
          </cell>
          <cell r="B72" t="str">
            <v>RDS Mamirauá</v>
          </cell>
          <cell r="C72">
            <v>1</v>
          </cell>
          <cell r="D72">
            <v>142958.15</v>
          </cell>
          <cell r="E72">
            <v>448998.57</v>
          </cell>
          <cell r="F72">
            <v>0</v>
          </cell>
          <cell r="G72">
            <v>128358.28</v>
          </cell>
          <cell r="H72">
            <v>0</v>
          </cell>
          <cell r="I72">
            <v>0</v>
          </cell>
          <cell r="J72">
            <v>352530.82</v>
          </cell>
          <cell r="K72">
            <v>385394.21</v>
          </cell>
          <cell r="L72">
            <v>71436.84</v>
          </cell>
          <cell r="M72">
            <v>0</v>
          </cell>
          <cell r="N72">
            <v>411920.44</v>
          </cell>
          <cell r="O72">
            <v>309132.82</v>
          </cell>
          <cell r="P72">
            <v>2250730.13</v>
          </cell>
        </row>
        <row r="73">
          <cell r="A73">
            <v>987</v>
          </cell>
          <cell r="B73" t="str">
            <v>RDS Piagaçu Purus</v>
          </cell>
          <cell r="C73">
            <v>1</v>
          </cell>
          <cell r="D73">
            <v>529294.59000000008</v>
          </cell>
          <cell r="E73">
            <v>338006.61</v>
          </cell>
          <cell r="F73">
            <v>0</v>
          </cell>
          <cell r="G73">
            <v>56921.83</v>
          </cell>
          <cell r="H73">
            <v>0</v>
          </cell>
          <cell r="I73">
            <v>0</v>
          </cell>
          <cell r="J73">
            <v>342929.25</v>
          </cell>
          <cell r="K73">
            <v>270042.23999999999</v>
          </cell>
          <cell r="L73">
            <v>25963.3</v>
          </cell>
          <cell r="M73">
            <v>0</v>
          </cell>
          <cell r="N73">
            <v>277318.33999999997</v>
          </cell>
          <cell r="O73">
            <v>261991.5</v>
          </cell>
          <cell r="P73">
            <v>2102467.66</v>
          </cell>
        </row>
        <row r="74">
          <cell r="A74">
            <v>988</v>
          </cell>
          <cell r="B74" t="str">
            <v>RDS Rio Amapá</v>
          </cell>
          <cell r="C74">
            <v>1</v>
          </cell>
          <cell r="D74">
            <v>212958.15</v>
          </cell>
          <cell r="E74">
            <v>294815.06</v>
          </cell>
          <cell r="F74">
            <v>0</v>
          </cell>
          <cell r="G74">
            <v>60545.53</v>
          </cell>
          <cell r="H74">
            <v>0</v>
          </cell>
          <cell r="I74">
            <v>0</v>
          </cell>
          <cell r="J74">
            <v>421095.16000000003</v>
          </cell>
          <cell r="K74">
            <v>234834.3</v>
          </cell>
          <cell r="L74">
            <v>61733.619999999995</v>
          </cell>
          <cell r="M74">
            <v>0</v>
          </cell>
          <cell r="N74">
            <v>386189.01</v>
          </cell>
          <cell r="O74">
            <v>292776.89</v>
          </cell>
          <cell r="P74">
            <v>1964947.7199999997</v>
          </cell>
        </row>
        <row r="75">
          <cell r="A75">
            <v>1033</v>
          </cell>
          <cell r="B75" t="str">
            <v>REBIO de Maicuru</v>
          </cell>
          <cell r="C75">
            <v>1</v>
          </cell>
          <cell r="D75">
            <v>97486.18</v>
          </cell>
          <cell r="E75">
            <v>243392.52</v>
          </cell>
          <cell r="F75">
            <v>0</v>
          </cell>
          <cell r="G75">
            <v>69977.290000000008</v>
          </cell>
          <cell r="H75">
            <v>0</v>
          </cell>
          <cell r="I75">
            <v>0</v>
          </cell>
          <cell r="J75">
            <v>605905.80000000005</v>
          </cell>
          <cell r="K75">
            <v>244556.96000000002</v>
          </cell>
          <cell r="L75">
            <v>52109</v>
          </cell>
          <cell r="M75">
            <v>0</v>
          </cell>
          <cell r="N75">
            <v>296335.29000000004</v>
          </cell>
          <cell r="O75">
            <v>249687.8</v>
          </cell>
          <cell r="P75">
            <v>1859450.84</v>
          </cell>
        </row>
        <row r="76">
          <cell r="A76">
            <v>194</v>
          </cell>
          <cell r="B76" t="str">
            <v>REBIO do Abufari</v>
          </cell>
          <cell r="C76">
            <v>1</v>
          </cell>
          <cell r="D76">
            <v>169717</v>
          </cell>
          <cell r="E76">
            <v>220411.11</v>
          </cell>
          <cell r="F76">
            <v>0</v>
          </cell>
          <cell r="G76">
            <v>35146</v>
          </cell>
          <cell r="H76">
            <v>0</v>
          </cell>
          <cell r="I76">
            <v>0</v>
          </cell>
          <cell r="J76">
            <v>735419.82000000007</v>
          </cell>
          <cell r="K76">
            <v>161435.35999999999</v>
          </cell>
          <cell r="L76">
            <v>103656.78000000001</v>
          </cell>
          <cell r="M76">
            <v>0</v>
          </cell>
          <cell r="N76">
            <v>205997.55</v>
          </cell>
          <cell r="O76">
            <v>177194.25</v>
          </cell>
          <cell r="P76">
            <v>1808977.87</v>
          </cell>
        </row>
        <row r="77">
          <cell r="A77">
            <v>206</v>
          </cell>
          <cell r="B77" t="str">
            <v>REBIO do Guaporé</v>
          </cell>
          <cell r="C77">
            <v>1</v>
          </cell>
          <cell r="D77">
            <v>250000</v>
          </cell>
          <cell r="E77">
            <v>187177.83000000002</v>
          </cell>
          <cell r="F77">
            <v>0</v>
          </cell>
          <cell r="G77">
            <v>55719.5</v>
          </cell>
          <cell r="H77">
            <v>0</v>
          </cell>
          <cell r="I77">
            <v>0</v>
          </cell>
          <cell r="J77">
            <v>609349.28</v>
          </cell>
          <cell r="K77">
            <v>342849.39</v>
          </cell>
          <cell r="L77">
            <v>168191.74</v>
          </cell>
          <cell r="M77">
            <v>0</v>
          </cell>
          <cell r="N77">
            <v>221246.03</v>
          </cell>
          <cell r="O77">
            <v>212547.75</v>
          </cell>
          <cell r="P77">
            <v>2047081.52</v>
          </cell>
        </row>
        <row r="78">
          <cell r="A78">
            <v>207</v>
          </cell>
          <cell r="B78" t="str">
            <v>REBIO do Gurupi</v>
          </cell>
          <cell r="C78">
            <v>2</v>
          </cell>
          <cell r="D78">
            <v>0</v>
          </cell>
          <cell r="E78">
            <v>237014.12</v>
          </cell>
          <cell r="F78">
            <v>59873.81</v>
          </cell>
          <cell r="G78">
            <v>0</v>
          </cell>
          <cell r="H78">
            <v>0</v>
          </cell>
          <cell r="I78">
            <v>202000</v>
          </cell>
          <cell r="J78">
            <v>1889165.3900000001</v>
          </cell>
          <cell r="K78">
            <v>577823.39</v>
          </cell>
          <cell r="L78">
            <v>172581.55</v>
          </cell>
          <cell r="M78">
            <v>167898.88</v>
          </cell>
          <cell r="N78">
            <v>347814.78</v>
          </cell>
          <cell r="O78">
            <v>302296.81</v>
          </cell>
          <cell r="P78">
            <v>3956468.73</v>
          </cell>
        </row>
        <row r="79">
          <cell r="A79">
            <v>208</v>
          </cell>
          <cell r="B79" t="str">
            <v>REBIO do Jaru</v>
          </cell>
          <cell r="C79">
            <v>2</v>
          </cell>
          <cell r="D79">
            <v>32181</v>
          </cell>
          <cell r="E79">
            <v>207069.87</v>
          </cell>
          <cell r="F79">
            <v>0</v>
          </cell>
          <cell r="G79">
            <v>65261.1</v>
          </cell>
          <cell r="H79">
            <v>499396</v>
          </cell>
          <cell r="I79">
            <v>0</v>
          </cell>
          <cell r="J79">
            <v>1441066.8900000001</v>
          </cell>
          <cell r="K79">
            <v>778991.56</v>
          </cell>
          <cell r="L79">
            <v>451636.93</v>
          </cell>
          <cell r="M79">
            <v>108127</v>
          </cell>
          <cell r="N79">
            <v>407212.99</v>
          </cell>
          <cell r="O79">
            <v>750175.12</v>
          </cell>
          <cell r="P79">
            <v>4741118.4600000009</v>
          </cell>
        </row>
        <row r="80">
          <cell r="A80">
            <v>209</v>
          </cell>
          <cell r="B80" t="str">
            <v>REBIO do Lago Piratuba</v>
          </cell>
          <cell r="C80">
            <v>2</v>
          </cell>
          <cell r="D80">
            <v>38994</v>
          </cell>
          <cell r="E80">
            <v>394381.61</v>
          </cell>
          <cell r="F80">
            <v>182742.63</v>
          </cell>
          <cell r="G80">
            <v>65038.020000000004</v>
          </cell>
          <cell r="H80">
            <v>43000</v>
          </cell>
          <cell r="I80">
            <v>0</v>
          </cell>
          <cell r="J80">
            <v>780804.75</v>
          </cell>
          <cell r="K80">
            <v>520471.80000000005</v>
          </cell>
          <cell r="L80">
            <v>304442.91000000003</v>
          </cell>
          <cell r="M80">
            <v>111120.48999999999</v>
          </cell>
          <cell r="N80">
            <v>325608.93</v>
          </cell>
          <cell r="O80">
            <v>646084.68000000005</v>
          </cell>
          <cell r="P80">
            <v>3412689.8200000003</v>
          </cell>
        </row>
        <row r="81">
          <cell r="A81">
            <v>3411</v>
          </cell>
          <cell r="B81" t="str">
            <v>REBIO do Manicoré</v>
          </cell>
          <cell r="C81">
            <v>1</v>
          </cell>
          <cell r="D81">
            <v>0</v>
          </cell>
          <cell r="E81">
            <v>117305.4</v>
          </cell>
          <cell r="F81">
            <v>0</v>
          </cell>
          <cell r="G81">
            <v>0</v>
          </cell>
          <cell r="H81">
            <v>0</v>
          </cell>
          <cell r="I81">
            <v>0</v>
          </cell>
          <cell r="J81">
            <v>54612.93</v>
          </cell>
          <cell r="K81">
            <v>252385.29</v>
          </cell>
          <cell r="L81">
            <v>0</v>
          </cell>
          <cell r="M81">
            <v>0</v>
          </cell>
          <cell r="N81">
            <v>0</v>
          </cell>
          <cell r="O81">
            <v>0</v>
          </cell>
          <cell r="P81">
            <v>424303.62</v>
          </cell>
        </row>
        <row r="82">
          <cell r="A82">
            <v>210</v>
          </cell>
          <cell r="B82" t="str">
            <v>REBIO do Rio Trombetas</v>
          </cell>
          <cell r="C82">
            <v>2</v>
          </cell>
          <cell r="D82">
            <v>0</v>
          </cell>
          <cell r="E82">
            <v>168498.1</v>
          </cell>
          <cell r="F82">
            <v>163572.42000000001</v>
          </cell>
          <cell r="G82">
            <v>22110</v>
          </cell>
          <cell r="H82">
            <v>60000</v>
          </cell>
          <cell r="I82">
            <v>66029.41</v>
          </cell>
          <cell r="J82">
            <v>667697</v>
          </cell>
          <cell r="K82">
            <v>385130.32</v>
          </cell>
          <cell r="L82">
            <v>117684.86</v>
          </cell>
          <cell r="M82">
            <v>91124.739999999991</v>
          </cell>
          <cell r="N82">
            <v>258242.58000000002</v>
          </cell>
          <cell r="O82">
            <v>570075.94999999995</v>
          </cell>
          <cell r="P82">
            <v>2570165.3800000004</v>
          </cell>
        </row>
        <row r="83">
          <cell r="A83">
            <v>211</v>
          </cell>
          <cell r="B83" t="str">
            <v>REBIO do Tapirapé</v>
          </cell>
          <cell r="C83">
            <v>2</v>
          </cell>
          <cell r="D83">
            <v>0</v>
          </cell>
          <cell r="E83">
            <v>291490.33</v>
          </cell>
          <cell r="F83">
            <v>0</v>
          </cell>
          <cell r="G83">
            <v>4449.46</v>
          </cell>
          <cell r="H83">
            <v>400000</v>
          </cell>
          <cell r="I83">
            <v>0</v>
          </cell>
          <cell r="J83">
            <v>311619.71999999997</v>
          </cell>
          <cell r="K83">
            <v>436856.59</v>
          </cell>
          <cell r="L83">
            <v>157099.06</v>
          </cell>
          <cell r="M83">
            <v>21353.7</v>
          </cell>
          <cell r="N83">
            <v>258896.76</v>
          </cell>
          <cell r="O83">
            <v>276908.03999999998</v>
          </cell>
          <cell r="P83">
            <v>2158673.66</v>
          </cell>
        </row>
        <row r="84">
          <cell r="A84">
            <v>213</v>
          </cell>
          <cell r="B84" t="str">
            <v>REBIO do Uatumã</v>
          </cell>
          <cell r="C84">
            <v>2</v>
          </cell>
          <cell r="D84">
            <v>0</v>
          </cell>
          <cell r="E84">
            <v>156804.4</v>
          </cell>
          <cell r="F84">
            <v>0</v>
          </cell>
          <cell r="G84">
            <v>6245.38</v>
          </cell>
          <cell r="H84">
            <v>750000</v>
          </cell>
          <cell r="I84">
            <v>0</v>
          </cell>
          <cell r="J84">
            <v>492513.28000000003</v>
          </cell>
          <cell r="K84">
            <v>584583.69999999995</v>
          </cell>
          <cell r="L84">
            <v>201871.88</v>
          </cell>
          <cell r="M84">
            <v>126960.92</v>
          </cell>
          <cell r="N84">
            <v>265452.42</v>
          </cell>
          <cell r="O84">
            <v>388129.26</v>
          </cell>
          <cell r="P84">
            <v>2972561.24</v>
          </cell>
        </row>
        <row r="85">
          <cell r="A85">
            <v>216</v>
          </cell>
          <cell r="B85" t="str">
            <v>REBIO Nascentes Serra do Cachimbo</v>
          </cell>
          <cell r="C85">
            <v>1</v>
          </cell>
          <cell r="D85">
            <v>0</v>
          </cell>
          <cell r="E85">
            <v>117925.25</v>
          </cell>
          <cell r="F85">
            <v>0</v>
          </cell>
          <cell r="G85">
            <v>32832</v>
          </cell>
          <cell r="H85">
            <v>0</v>
          </cell>
          <cell r="I85">
            <v>0</v>
          </cell>
          <cell r="J85">
            <v>555409</v>
          </cell>
          <cell r="K85">
            <v>184746</v>
          </cell>
          <cell r="L85">
            <v>112437.5</v>
          </cell>
          <cell r="M85">
            <v>0</v>
          </cell>
          <cell r="N85">
            <v>274896.33999999997</v>
          </cell>
          <cell r="O85">
            <v>246752</v>
          </cell>
          <cell r="P85">
            <v>1524998.0899999999</v>
          </cell>
        </row>
        <row r="86">
          <cell r="A86">
            <v>274</v>
          </cell>
          <cell r="B86" t="str">
            <v>RESEX Alto Tarauacá</v>
          </cell>
          <cell r="C86">
            <v>1</v>
          </cell>
          <cell r="D86">
            <v>221602.77000000002</v>
          </cell>
          <cell r="E86">
            <v>167273.25</v>
          </cell>
          <cell r="F86">
            <v>0</v>
          </cell>
          <cell r="G86">
            <v>36960</v>
          </cell>
          <cell r="H86">
            <v>0</v>
          </cell>
          <cell r="I86">
            <v>0</v>
          </cell>
          <cell r="J86">
            <v>195883.24</v>
          </cell>
          <cell r="K86">
            <v>246419.94</v>
          </cell>
          <cell r="L86">
            <v>65128.9</v>
          </cell>
          <cell r="M86">
            <v>0</v>
          </cell>
          <cell r="N86">
            <v>221150.08000000002</v>
          </cell>
          <cell r="O86">
            <v>147743.76</v>
          </cell>
          <cell r="P86">
            <v>1302161.94</v>
          </cell>
        </row>
        <row r="87">
          <cell r="A87">
            <v>285</v>
          </cell>
          <cell r="B87" t="str">
            <v>RESEX Arapixi</v>
          </cell>
          <cell r="C87">
            <v>1</v>
          </cell>
          <cell r="D87">
            <v>47984.55</v>
          </cell>
          <cell r="E87">
            <v>296853.59999999998</v>
          </cell>
          <cell r="F87">
            <v>0</v>
          </cell>
          <cell r="G87">
            <v>42427.15</v>
          </cell>
          <cell r="H87">
            <v>0</v>
          </cell>
          <cell r="I87">
            <v>0</v>
          </cell>
          <cell r="J87">
            <v>466197.76999999996</v>
          </cell>
          <cell r="K87">
            <v>222922.31</v>
          </cell>
          <cell r="L87">
            <v>145989.54999999999</v>
          </cell>
          <cell r="M87">
            <v>0</v>
          </cell>
          <cell r="N87">
            <v>315714.5</v>
          </cell>
          <cell r="O87">
            <v>366691.85</v>
          </cell>
          <cell r="P87">
            <v>1904781.2799999998</v>
          </cell>
        </row>
        <row r="88">
          <cell r="A88">
            <v>273</v>
          </cell>
          <cell r="B88" t="str">
            <v>RESEX Arióca Pruanã</v>
          </cell>
          <cell r="C88">
            <v>1</v>
          </cell>
          <cell r="D88">
            <v>516465.45</v>
          </cell>
          <cell r="E88">
            <v>192373.49</v>
          </cell>
          <cell r="F88">
            <v>0</v>
          </cell>
          <cell r="G88">
            <v>42000</v>
          </cell>
          <cell r="H88">
            <v>0</v>
          </cell>
          <cell r="I88">
            <v>0</v>
          </cell>
          <cell r="J88">
            <v>204400.66000000003</v>
          </cell>
          <cell r="K88">
            <v>131784.76</v>
          </cell>
          <cell r="L88">
            <v>89983.73000000001</v>
          </cell>
          <cell r="M88">
            <v>0</v>
          </cell>
          <cell r="N88">
            <v>111599.35</v>
          </cell>
          <cell r="O88">
            <v>164358.63</v>
          </cell>
          <cell r="P88">
            <v>1452966.0699999998</v>
          </cell>
        </row>
        <row r="89">
          <cell r="A89">
            <v>220</v>
          </cell>
          <cell r="B89" t="str">
            <v>RESEX Auatí-Paraná</v>
          </cell>
          <cell r="C89">
            <v>2</v>
          </cell>
          <cell r="D89">
            <v>0</v>
          </cell>
          <cell r="E89">
            <v>387062.15</v>
          </cell>
          <cell r="F89">
            <v>4145.3999999999996</v>
          </cell>
          <cell r="G89">
            <v>25735</v>
          </cell>
          <cell r="H89">
            <v>430000</v>
          </cell>
          <cell r="I89">
            <v>0</v>
          </cell>
          <cell r="J89">
            <v>406969</v>
          </cell>
          <cell r="K89">
            <v>418549.13</v>
          </cell>
          <cell r="L89">
            <v>539624.25</v>
          </cell>
          <cell r="M89">
            <v>93798</v>
          </cell>
          <cell r="N89">
            <v>218418.96</v>
          </cell>
          <cell r="O89">
            <v>888214.94000000006</v>
          </cell>
          <cell r="P89">
            <v>3412516.83</v>
          </cell>
        </row>
        <row r="90">
          <cell r="A90">
            <v>230</v>
          </cell>
          <cell r="B90" t="str">
            <v>RESEX Baixo Juruá</v>
          </cell>
          <cell r="C90">
            <v>2</v>
          </cell>
          <cell r="D90">
            <v>0</v>
          </cell>
          <cell r="E90">
            <v>242605.11</v>
          </cell>
          <cell r="F90">
            <v>2934.14</v>
          </cell>
          <cell r="G90">
            <v>895.99</v>
          </cell>
          <cell r="H90">
            <v>362000</v>
          </cell>
          <cell r="I90">
            <v>0</v>
          </cell>
          <cell r="J90">
            <v>578887.51</v>
          </cell>
          <cell r="K90">
            <v>254866.5</v>
          </cell>
          <cell r="L90">
            <v>353593.89</v>
          </cell>
          <cell r="M90">
            <v>187246.21</v>
          </cell>
          <cell r="N90">
            <v>237605.97999999998</v>
          </cell>
          <cell r="O90">
            <v>347458.1</v>
          </cell>
          <cell r="P90">
            <v>2568093.4300000002</v>
          </cell>
        </row>
        <row r="91">
          <cell r="A91">
            <v>221</v>
          </cell>
          <cell r="B91" t="str">
            <v>RESEX Barreiro das Antas</v>
          </cell>
          <cell r="C91">
            <v>1</v>
          </cell>
          <cell r="D91">
            <v>0</v>
          </cell>
          <cell r="E91">
            <v>103853.6</v>
          </cell>
          <cell r="F91">
            <v>0</v>
          </cell>
          <cell r="G91">
            <v>37575</v>
          </cell>
          <cell r="H91">
            <v>0</v>
          </cell>
          <cell r="I91">
            <v>0</v>
          </cell>
          <cell r="J91">
            <v>255146.11</v>
          </cell>
          <cell r="K91">
            <v>174917.95</v>
          </cell>
          <cell r="L91">
            <v>113934.6</v>
          </cell>
          <cell r="M91">
            <v>0</v>
          </cell>
          <cell r="N91">
            <v>200544.66999999998</v>
          </cell>
          <cell r="O91">
            <v>262335.52</v>
          </cell>
          <cell r="P91">
            <v>1148307.45</v>
          </cell>
        </row>
        <row r="92">
          <cell r="A92">
            <v>1733</v>
          </cell>
          <cell r="B92" t="str">
            <v>RESEX Canutama</v>
          </cell>
          <cell r="C92">
            <v>1</v>
          </cell>
          <cell r="D92">
            <v>205774.89</v>
          </cell>
          <cell r="E92">
            <v>327499.15999999997</v>
          </cell>
          <cell r="F92">
            <v>0</v>
          </cell>
          <cell r="G92">
            <v>81888.41</v>
          </cell>
          <cell r="H92">
            <v>0</v>
          </cell>
          <cell r="I92">
            <v>0</v>
          </cell>
          <cell r="J92">
            <v>239645.22</v>
          </cell>
          <cell r="K92">
            <v>226359.66</v>
          </cell>
          <cell r="L92">
            <v>101853.12000000001</v>
          </cell>
          <cell r="M92">
            <v>0</v>
          </cell>
          <cell r="N92">
            <v>407363.02</v>
          </cell>
          <cell r="O92">
            <v>358327.21</v>
          </cell>
          <cell r="P92">
            <v>1948710.6900000002</v>
          </cell>
        </row>
        <row r="93">
          <cell r="A93">
            <v>991</v>
          </cell>
          <cell r="B93" t="str">
            <v>RESEX Catuá-Ipixuna</v>
          </cell>
          <cell r="C93">
            <v>2</v>
          </cell>
          <cell r="D93">
            <v>170958.15</v>
          </cell>
          <cell r="E93">
            <v>311433.37</v>
          </cell>
          <cell r="F93">
            <v>0</v>
          </cell>
          <cell r="G93">
            <v>61086.54</v>
          </cell>
          <cell r="H93">
            <v>0</v>
          </cell>
          <cell r="I93">
            <v>145793.71</v>
          </cell>
          <cell r="J93">
            <v>464990.25999999995</v>
          </cell>
          <cell r="K93">
            <v>216577.64</v>
          </cell>
          <cell r="L93">
            <v>182301.11000000002</v>
          </cell>
          <cell r="M93">
            <v>169718.11</v>
          </cell>
          <cell r="N93">
            <v>339847.88</v>
          </cell>
          <cell r="O93">
            <v>397076.7</v>
          </cell>
          <cell r="P93">
            <v>2459783.4700000002</v>
          </cell>
        </row>
        <row r="94">
          <cell r="A94">
            <v>222</v>
          </cell>
          <cell r="B94" t="str">
            <v>RESEX Chico Mendes</v>
          </cell>
          <cell r="C94">
            <v>2</v>
          </cell>
          <cell r="D94">
            <v>0</v>
          </cell>
          <cell r="E94">
            <v>265431.03000000003</v>
          </cell>
          <cell r="F94">
            <v>27197.81</v>
          </cell>
          <cell r="G94">
            <v>83299.22</v>
          </cell>
          <cell r="H94">
            <v>1068207.6499999999</v>
          </cell>
          <cell r="I94">
            <v>0</v>
          </cell>
          <cell r="J94">
            <v>481100.29</v>
          </cell>
          <cell r="K94">
            <v>459767.31999999995</v>
          </cell>
          <cell r="L94">
            <v>1009052.75</v>
          </cell>
          <cell r="M94">
            <v>81675.69</v>
          </cell>
          <cell r="N94">
            <v>247847.72999999998</v>
          </cell>
          <cell r="O94">
            <v>528631.74</v>
          </cell>
          <cell r="P94">
            <v>4252211.2299999995</v>
          </cell>
        </row>
        <row r="95">
          <cell r="A95">
            <v>223</v>
          </cell>
          <cell r="B95" t="str">
            <v>RESEX Chocoaré-Mato Grosso</v>
          </cell>
          <cell r="C95">
            <v>1</v>
          </cell>
          <cell r="D95">
            <v>127400.9</v>
          </cell>
          <cell r="E95">
            <v>98903.65</v>
          </cell>
          <cell r="F95">
            <v>0</v>
          </cell>
          <cell r="G95">
            <v>41999.979999999996</v>
          </cell>
          <cell r="H95">
            <v>0</v>
          </cell>
          <cell r="I95">
            <v>0</v>
          </cell>
          <cell r="J95">
            <v>103260.87</v>
          </cell>
          <cell r="K95">
            <v>169157.37</v>
          </cell>
          <cell r="L95">
            <v>91000</v>
          </cell>
          <cell r="M95">
            <v>0</v>
          </cell>
          <cell r="N95">
            <v>139085.32999999999</v>
          </cell>
          <cell r="O95">
            <v>147351.19</v>
          </cell>
          <cell r="P95">
            <v>918159.29</v>
          </cell>
        </row>
        <row r="96">
          <cell r="A96">
            <v>279</v>
          </cell>
          <cell r="B96" t="str">
            <v>RESEX de Cururupu</v>
          </cell>
          <cell r="C96">
            <v>1</v>
          </cell>
          <cell r="D96">
            <v>5644.5</v>
          </cell>
          <cell r="E96">
            <v>120911.87</v>
          </cell>
          <cell r="F96">
            <v>0</v>
          </cell>
          <cell r="G96">
            <v>26617</v>
          </cell>
          <cell r="H96">
            <v>0</v>
          </cell>
          <cell r="I96">
            <v>0</v>
          </cell>
          <cell r="J96">
            <v>160861.99</v>
          </cell>
          <cell r="K96">
            <v>349838.39</v>
          </cell>
          <cell r="L96">
            <v>30365.739999999998</v>
          </cell>
          <cell r="M96">
            <v>0</v>
          </cell>
          <cell r="N96">
            <v>87326</v>
          </cell>
          <cell r="O96">
            <v>199277.09</v>
          </cell>
          <cell r="P96">
            <v>980842.58</v>
          </cell>
        </row>
        <row r="97">
          <cell r="A97">
            <v>232</v>
          </cell>
          <cell r="B97" t="str">
            <v>RESEX do Cazumbá-Iracema</v>
          </cell>
          <cell r="C97">
            <v>2</v>
          </cell>
          <cell r="D97">
            <v>50698.06</v>
          </cell>
          <cell r="E97">
            <v>378016.97</v>
          </cell>
          <cell r="F97">
            <v>58682.71</v>
          </cell>
          <cell r="G97">
            <v>197495.43</v>
          </cell>
          <cell r="H97">
            <v>119844</v>
          </cell>
          <cell r="I97">
            <v>0</v>
          </cell>
          <cell r="J97">
            <v>260661</v>
          </cell>
          <cell r="K97">
            <v>624567.53999999992</v>
          </cell>
          <cell r="L97">
            <v>222952.28</v>
          </cell>
          <cell r="M97">
            <v>132277</v>
          </cell>
          <cell r="N97">
            <v>187733.65</v>
          </cell>
          <cell r="O97">
            <v>356141.14</v>
          </cell>
          <cell r="P97">
            <v>2589069.7800000003</v>
          </cell>
        </row>
        <row r="98">
          <cell r="A98">
            <v>242</v>
          </cell>
          <cell r="B98" t="str">
            <v>RESEX do Lago do Capanã Grande</v>
          </cell>
          <cell r="C98">
            <v>2</v>
          </cell>
          <cell r="D98">
            <v>73353</v>
          </cell>
          <cell r="E98">
            <v>172024.5</v>
          </cell>
          <cell r="F98">
            <v>9999.5</v>
          </cell>
          <cell r="G98">
            <v>22591.71</v>
          </cell>
          <cell r="H98">
            <v>0</v>
          </cell>
          <cell r="I98">
            <v>0</v>
          </cell>
          <cell r="J98">
            <v>232443</v>
          </cell>
          <cell r="K98">
            <v>597622.52</v>
          </cell>
          <cell r="L98">
            <v>271055</v>
          </cell>
          <cell r="M98">
            <v>99484</v>
          </cell>
          <cell r="N98">
            <v>155719</v>
          </cell>
          <cell r="O98">
            <v>272825.46000000002</v>
          </cell>
          <cell r="P98">
            <v>1907117.69</v>
          </cell>
        </row>
        <row r="99">
          <cell r="A99">
            <v>1606</v>
          </cell>
          <cell r="B99" t="str">
            <v>RESEX do Médio Purús</v>
          </cell>
          <cell r="C99">
            <v>1</v>
          </cell>
          <cell r="D99">
            <v>177856.66</v>
          </cell>
          <cell r="E99">
            <v>339355.98</v>
          </cell>
          <cell r="F99">
            <v>0</v>
          </cell>
          <cell r="G99">
            <v>124614.22</v>
          </cell>
          <cell r="H99">
            <v>0</v>
          </cell>
          <cell r="I99">
            <v>0</v>
          </cell>
          <cell r="J99">
            <v>279663.79000000004</v>
          </cell>
          <cell r="K99">
            <v>440034.25999999995</v>
          </cell>
          <cell r="L99">
            <v>159914.20000000001</v>
          </cell>
          <cell r="M99">
            <v>0</v>
          </cell>
          <cell r="N99">
            <v>85854</v>
          </cell>
          <cell r="O99">
            <v>125973.35</v>
          </cell>
          <cell r="P99">
            <v>1733266.46</v>
          </cell>
        </row>
        <row r="100">
          <cell r="A100">
            <v>1506</v>
          </cell>
          <cell r="B100" t="str">
            <v>RESEX do Rio Gregório</v>
          </cell>
          <cell r="C100">
            <v>1</v>
          </cell>
          <cell r="D100">
            <v>122958.15</v>
          </cell>
          <cell r="E100">
            <v>346589.16000000003</v>
          </cell>
          <cell r="F100">
            <v>0</v>
          </cell>
          <cell r="G100">
            <v>53829.75</v>
          </cell>
          <cell r="H100">
            <v>0</v>
          </cell>
          <cell r="I100">
            <v>0</v>
          </cell>
          <cell r="J100">
            <v>332328.64</v>
          </cell>
          <cell r="K100">
            <v>232696.38999999998</v>
          </cell>
          <cell r="L100">
            <v>20677</v>
          </cell>
          <cell r="M100">
            <v>0</v>
          </cell>
          <cell r="N100">
            <v>226538.90999999997</v>
          </cell>
          <cell r="O100">
            <v>293522.77</v>
          </cell>
          <cell r="P100">
            <v>1629140.77</v>
          </cell>
        </row>
        <row r="101">
          <cell r="A101">
            <v>239</v>
          </cell>
          <cell r="B101" t="str">
            <v>RESEX do Rio Jutaí</v>
          </cell>
          <cell r="C101">
            <v>1</v>
          </cell>
          <cell r="D101">
            <v>0</v>
          </cell>
          <cell r="E101">
            <v>398813.33</v>
          </cell>
          <cell r="F101">
            <v>0</v>
          </cell>
          <cell r="G101">
            <v>37040.5</v>
          </cell>
          <cell r="H101">
            <v>0</v>
          </cell>
          <cell r="I101">
            <v>0</v>
          </cell>
          <cell r="J101">
            <v>524439.34</v>
          </cell>
          <cell r="K101">
            <v>342811.9</v>
          </cell>
          <cell r="L101">
            <v>141929.38999999998</v>
          </cell>
          <cell r="M101">
            <v>0</v>
          </cell>
          <cell r="N101">
            <v>226234.65999999997</v>
          </cell>
          <cell r="O101">
            <v>354505.35</v>
          </cell>
          <cell r="P101">
            <v>2025774.4699999997</v>
          </cell>
        </row>
        <row r="102">
          <cell r="A102">
            <v>283</v>
          </cell>
          <cell r="B102" t="str">
            <v>RESEX do Rio Unini</v>
          </cell>
          <cell r="C102">
            <v>1</v>
          </cell>
          <cell r="D102">
            <v>0</v>
          </cell>
          <cell r="E102">
            <v>325716.43</v>
          </cell>
          <cell r="F102">
            <v>0</v>
          </cell>
          <cell r="G102">
            <v>18841</v>
          </cell>
          <cell r="H102">
            <v>0</v>
          </cell>
          <cell r="I102">
            <v>0</v>
          </cell>
          <cell r="J102">
            <v>292239.14</v>
          </cell>
          <cell r="K102">
            <v>182481.39</v>
          </cell>
          <cell r="L102">
            <v>59719.74</v>
          </cell>
          <cell r="M102">
            <v>0</v>
          </cell>
          <cell r="N102">
            <v>281729.90999999997</v>
          </cell>
          <cell r="O102">
            <v>216354.25</v>
          </cell>
          <cell r="P102">
            <v>1377081.86</v>
          </cell>
        </row>
        <row r="103">
          <cell r="A103">
            <v>775</v>
          </cell>
          <cell r="B103" t="str">
            <v>RESEX Estadual Rio Cautário</v>
          </cell>
          <cell r="C103">
            <v>1</v>
          </cell>
          <cell r="D103">
            <v>64556</v>
          </cell>
          <cell r="E103">
            <v>247584.6</v>
          </cell>
          <cell r="F103">
            <v>0</v>
          </cell>
          <cell r="G103">
            <v>69100.200000000012</v>
          </cell>
          <cell r="H103">
            <v>29974.5</v>
          </cell>
          <cell r="I103">
            <v>0</v>
          </cell>
          <cell r="J103">
            <v>501922</v>
          </cell>
          <cell r="K103">
            <v>281290.51</v>
          </cell>
          <cell r="L103">
            <v>154416</v>
          </cell>
          <cell r="M103">
            <v>0</v>
          </cell>
          <cell r="N103">
            <v>396141.02</v>
          </cell>
          <cell r="O103">
            <v>389195</v>
          </cell>
          <cell r="P103">
            <v>2134179.83</v>
          </cell>
        </row>
        <row r="104">
          <cell r="A104">
            <v>238</v>
          </cell>
          <cell r="B104" t="str">
            <v>RESEX Federal do Rio Cautário</v>
          </cell>
          <cell r="C104">
            <v>1</v>
          </cell>
          <cell r="D104">
            <v>15000</v>
          </cell>
          <cell r="E104">
            <v>125537.63</v>
          </cell>
          <cell r="F104">
            <v>0</v>
          </cell>
          <cell r="G104">
            <v>37000</v>
          </cell>
          <cell r="H104">
            <v>0</v>
          </cell>
          <cell r="I104">
            <v>0</v>
          </cell>
          <cell r="J104">
            <v>373278.31</v>
          </cell>
          <cell r="K104">
            <v>367011.03</v>
          </cell>
          <cell r="L104">
            <v>176475.02</v>
          </cell>
          <cell r="M104">
            <v>0</v>
          </cell>
          <cell r="N104">
            <v>215703</v>
          </cell>
          <cell r="O104">
            <v>181308.29</v>
          </cell>
          <cell r="P104">
            <v>1491313.28</v>
          </cell>
        </row>
        <row r="105">
          <cell r="A105">
            <v>463</v>
          </cell>
          <cell r="B105" t="str">
            <v>RESEX Guariba-Roosevelt</v>
          </cell>
          <cell r="C105">
            <v>1</v>
          </cell>
          <cell r="D105">
            <v>150666.37</v>
          </cell>
          <cell r="E105">
            <v>138850.32</v>
          </cell>
          <cell r="F105">
            <v>0</v>
          </cell>
          <cell r="G105">
            <v>20860.22</v>
          </cell>
          <cell r="H105">
            <v>0</v>
          </cell>
          <cell r="I105">
            <v>0</v>
          </cell>
          <cell r="J105">
            <v>260856.97999999998</v>
          </cell>
          <cell r="K105">
            <v>170323.56</v>
          </cell>
          <cell r="L105">
            <v>119626.3</v>
          </cell>
          <cell r="M105">
            <v>0</v>
          </cell>
          <cell r="N105">
            <v>166435.32</v>
          </cell>
          <cell r="O105">
            <v>222245</v>
          </cell>
          <cell r="P105">
            <v>1249864.07</v>
          </cell>
        </row>
        <row r="106">
          <cell r="A106">
            <v>241</v>
          </cell>
          <cell r="B106" t="str">
            <v>RESEX Ipaú-Anilzinho</v>
          </cell>
          <cell r="C106">
            <v>1</v>
          </cell>
          <cell r="D106">
            <v>262774.84000000003</v>
          </cell>
          <cell r="E106">
            <v>186927.18</v>
          </cell>
          <cell r="F106">
            <v>0</v>
          </cell>
          <cell r="G106">
            <v>31854.6</v>
          </cell>
          <cell r="H106">
            <v>0</v>
          </cell>
          <cell r="I106">
            <v>0</v>
          </cell>
          <cell r="J106">
            <v>318968.21999999997</v>
          </cell>
          <cell r="K106">
            <v>151970.38</v>
          </cell>
          <cell r="L106">
            <v>47384.869999999995</v>
          </cell>
          <cell r="M106">
            <v>0</v>
          </cell>
          <cell r="N106">
            <v>124599.35</v>
          </cell>
          <cell r="O106">
            <v>164796.03</v>
          </cell>
          <cell r="P106">
            <v>1289275.47</v>
          </cell>
        </row>
        <row r="107">
          <cell r="A107">
            <v>1628</v>
          </cell>
          <cell r="B107" t="str">
            <v>RESEX Ituxí</v>
          </cell>
          <cell r="C107">
            <v>1</v>
          </cell>
          <cell r="D107">
            <v>94562.18</v>
          </cell>
          <cell r="E107">
            <v>340356.9</v>
          </cell>
          <cell r="F107">
            <v>0</v>
          </cell>
          <cell r="G107">
            <v>26150</v>
          </cell>
          <cell r="H107">
            <v>0</v>
          </cell>
          <cell r="I107">
            <v>0</v>
          </cell>
          <cell r="J107">
            <v>271700.16000000003</v>
          </cell>
          <cell r="K107">
            <v>352394.10000000003</v>
          </cell>
          <cell r="L107">
            <v>85096.88</v>
          </cell>
          <cell r="M107">
            <v>0</v>
          </cell>
          <cell r="N107">
            <v>148679.34</v>
          </cell>
          <cell r="O107">
            <v>218191.33000000002</v>
          </cell>
          <cell r="P107">
            <v>1537130.8900000004</v>
          </cell>
        </row>
        <row r="108">
          <cell r="A108">
            <v>243</v>
          </cell>
          <cell r="B108" t="str">
            <v>RESEX Mãe Grande de Curuçá</v>
          </cell>
          <cell r="C108">
            <v>1</v>
          </cell>
          <cell r="D108">
            <v>269360</v>
          </cell>
          <cell r="E108">
            <v>135610.4</v>
          </cell>
          <cell r="F108">
            <v>0</v>
          </cell>
          <cell r="G108">
            <v>22000</v>
          </cell>
          <cell r="H108">
            <v>0</v>
          </cell>
          <cell r="I108">
            <v>0</v>
          </cell>
          <cell r="J108">
            <v>131141.75</v>
          </cell>
          <cell r="K108">
            <v>173040.56</v>
          </cell>
          <cell r="L108">
            <v>38397.74</v>
          </cell>
          <cell r="M108">
            <v>0</v>
          </cell>
          <cell r="N108">
            <v>120585.01000000001</v>
          </cell>
          <cell r="O108">
            <v>116042.75</v>
          </cell>
          <cell r="P108">
            <v>1006178.21</v>
          </cell>
        </row>
        <row r="109">
          <cell r="A109">
            <v>244</v>
          </cell>
          <cell r="B109" t="str">
            <v>RESEX Mapuá</v>
          </cell>
          <cell r="C109">
            <v>1</v>
          </cell>
          <cell r="D109">
            <v>50000</v>
          </cell>
          <cell r="E109">
            <v>128980.14</v>
          </cell>
          <cell r="F109">
            <v>0</v>
          </cell>
          <cell r="G109">
            <v>28500</v>
          </cell>
          <cell r="H109">
            <v>0</v>
          </cell>
          <cell r="I109">
            <v>0</v>
          </cell>
          <cell r="J109">
            <v>201454.65</v>
          </cell>
          <cell r="K109">
            <v>233733.3</v>
          </cell>
          <cell r="L109">
            <v>12937.6</v>
          </cell>
          <cell r="M109">
            <v>0</v>
          </cell>
          <cell r="N109">
            <v>91599.35</v>
          </cell>
          <cell r="O109">
            <v>162796.83000000002</v>
          </cell>
          <cell r="P109">
            <v>910001.87000000011</v>
          </cell>
        </row>
        <row r="110">
          <cell r="A110">
            <v>227</v>
          </cell>
          <cell r="B110" t="str">
            <v>RESEX Maracanã</v>
          </cell>
          <cell r="C110">
            <v>1</v>
          </cell>
          <cell r="D110">
            <v>230405.45</v>
          </cell>
          <cell r="E110">
            <v>103903.65</v>
          </cell>
          <cell r="F110">
            <v>0</v>
          </cell>
          <cell r="G110">
            <v>22000</v>
          </cell>
          <cell r="H110">
            <v>0</v>
          </cell>
          <cell r="I110">
            <v>0</v>
          </cell>
          <cell r="J110">
            <v>161626.57</v>
          </cell>
          <cell r="K110">
            <v>83102.92</v>
          </cell>
          <cell r="L110">
            <v>45937</v>
          </cell>
          <cell r="M110">
            <v>0</v>
          </cell>
          <cell r="N110">
            <v>109251.75</v>
          </cell>
          <cell r="O110">
            <v>166856.85999999999</v>
          </cell>
          <cell r="P110">
            <v>923084.2</v>
          </cell>
        </row>
        <row r="111">
          <cell r="A111">
            <v>3134</v>
          </cell>
          <cell r="B111" t="str">
            <v>RESEX Marinha Cuinarana</v>
          </cell>
          <cell r="C111">
            <v>1</v>
          </cell>
          <cell r="D111">
            <v>219987</v>
          </cell>
          <cell r="E111">
            <v>190969</v>
          </cell>
          <cell r="F111">
            <v>0</v>
          </cell>
          <cell r="G111">
            <v>22000</v>
          </cell>
          <cell r="H111">
            <v>0</v>
          </cell>
          <cell r="I111">
            <v>0</v>
          </cell>
          <cell r="J111">
            <v>148658</v>
          </cell>
          <cell r="K111">
            <v>109830</v>
          </cell>
          <cell r="L111">
            <v>58334</v>
          </cell>
          <cell r="M111">
            <v>0</v>
          </cell>
          <cell r="N111">
            <v>105127.5</v>
          </cell>
          <cell r="O111">
            <v>113551</v>
          </cell>
          <cell r="P111">
            <v>968456.5</v>
          </cell>
        </row>
        <row r="112">
          <cell r="A112">
            <v>3133</v>
          </cell>
          <cell r="B112" t="str">
            <v>RESEX Marinha Mestre Lucindo</v>
          </cell>
          <cell r="C112">
            <v>1</v>
          </cell>
          <cell r="D112">
            <v>200000</v>
          </cell>
          <cell r="E112">
            <v>167403</v>
          </cell>
          <cell r="F112">
            <v>0</v>
          </cell>
          <cell r="G112">
            <v>37937.65</v>
          </cell>
          <cell r="H112">
            <v>0</v>
          </cell>
          <cell r="I112">
            <v>0</v>
          </cell>
          <cell r="J112">
            <v>113063.57</v>
          </cell>
          <cell r="K112">
            <v>134772</v>
          </cell>
          <cell r="L112">
            <v>52397</v>
          </cell>
          <cell r="M112">
            <v>0</v>
          </cell>
          <cell r="N112">
            <v>94757</v>
          </cell>
          <cell r="O112">
            <v>113260.41</v>
          </cell>
          <cell r="P112">
            <v>913590.63</v>
          </cell>
        </row>
        <row r="113">
          <cell r="A113">
            <v>3132</v>
          </cell>
          <cell r="B113" t="str">
            <v>RESEX Marinha Mocapajuba</v>
          </cell>
          <cell r="C113">
            <v>1</v>
          </cell>
          <cell r="D113">
            <v>0</v>
          </cell>
          <cell r="E113">
            <v>146328</v>
          </cell>
          <cell r="F113">
            <v>0</v>
          </cell>
          <cell r="G113">
            <v>21943</v>
          </cell>
          <cell r="H113">
            <v>0</v>
          </cell>
          <cell r="I113">
            <v>0</v>
          </cell>
          <cell r="J113">
            <v>141973.78</v>
          </cell>
          <cell r="K113">
            <v>227132</v>
          </cell>
          <cell r="L113">
            <v>45937.599999999999</v>
          </cell>
          <cell r="M113">
            <v>0</v>
          </cell>
          <cell r="N113">
            <v>108246</v>
          </cell>
          <cell r="O113">
            <v>151456</v>
          </cell>
          <cell r="P113">
            <v>843016.38</v>
          </cell>
        </row>
        <row r="114">
          <cell r="A114">
            <v>235</v>
          </cell>
          <cell r="B114" t="str">
            <v>RESEX Médio Juruá</v>
          </cell>
          <cell r="C114">
            <v>1</v>
          </cell>
          <cell r="D114">
            <v>0</v>
          </cell>
          <cell r="E114">
            <v>291869.5</v>
          </cell>
          <cell r="F114">
            <v>0</v>
          </cell>
          <cell r="G114">
            <v>61541.8</v>
          </cell>
          <cell r="H114">
            <v>0</v>
          </cell>
          <cell r="I114">
            <v>0</v>
          </cell>
          <cell r="J114">
            <v>351238.5</v>
          </cell>
          <cell r="K114">
            <v>204656.11</v>
          </cell>
          <cell r="L114">
            <v>59654</v>
          </cell>
          <cell r="M114">
            <v>0</v>
          </cell>
          <cell r="N114">
            <v>160310.21</v>
          </cell>
          <cell r="O114">
            <v>209429</v>
          </cell>
          <cell r="P114">
            <v>1338699.1200000001</v>
          </cell>
        </row>
        <row r="115">
          <cell r="A115">
            <v>1810</v>
          </cell>
          <cell r="B115" t="str">
            <v>RESEX Renascer</v>
          </cell>
          <cell r="C115">
            <v>1</v>
          </cell>
          <cell r="D115">
            <v>503078.77999999997</v>
          </cell>
          <cell r="E115">
            <v>309173.82</v>
          </cell>
          <cell r="F115">
            <v>0</v>
          </cell>
          <cell r="G115">
            <v>82708.12</v>
          </cell>
          <cell r="H115">
            <v>0</v>
          </cell>
          <cell r="I115">
            <v>0</v>
          </cell>
          <cell r="J115">
            <v>355507.34</v>
          </cell>
          <cell r="K115">
            <v>296426.23999999999</v>
          </cell>
          <cell r="L115">
            <v>58749.659999999996</v>
          </cell>
          <cell r="M115">
            <v>0</v>
          </cell>
          <cell r="N115">
            <v>182348.25</v>
          </cell>
          <cell r="O115">
            <v>200710.33000000002</v>
          </cell>
          <cell r="P115">
            <v>1988702.54</v>
          </cell>
        </row>
        <row r="116">
          <cell r="A116">
            <v>1518</v>
          </cell>
          <cell r="B116" t="str">
            <v>RESEX Rio Cajari</v>
          </cell>
          <cell r="C116">
            <v>1</v>
          </cell>
          <cell r="D116">
            <v>554380.02</v>
          </cell>
          <cell r="E116">
            <v>150641.18</v>
          </cell>
          <cell r="F116">
            <v>0</v>
          </cell>
          <cell r="G116">
            <v>49000</v>
          </cell>
          <cell r="H116">
            <v>0</v>
          </cell>
          <cell r="I116">
            <v>0</v>
          </cell>
          <cell r="J116">
            <v>244619.16</v>
          </cell>
          <cell r="K116">
            <v>224893.13999999998</v>
          </cell>
          <cell r="L116">
            <v>49655.42</v>
          </cell>
          <cell r="M116">
            <v>0</v>
          </cell>
          <cell r="N116">
            <v>110154.02</v>
          </cell>
          <cell r="O116">
            <v>156855.76</v>
          </cell>
          <cell r="P116">
            <v>1540198.7</v>
          </cell>
        </row>
        <row r="117">
          <cell r="A117">
            <v>280</v>
          </cell>
          <cell r="B117" t="str">
            <v>RESEX Rio Iriri</v>
          </cell>
          <cell r="C117">
            <v>2</v>
          </cell>
          <cell r="D117">
            <v>0</v>
          </cell>
          <cell r="E117">
            <v>582677.24</v>
          </cell>
          <cell r="F117">
            <v>0</v>
          </cell>
          <cell r="G117">
            <v>0</v>
          </cell>
          <cell r="H117">
            <v>615000</v>
          </cell>
          <cell r="I117">
            <v>117995.55</v>
          </cell>
          <cell r="J117">
            <v>249406.98</v>
          </cell>
          <cell r="K117">
            <v>163756.98000000001</v>
          </cell>
          <cell r="L117">
            <v>330000</v>
          </cell>
          <cell r="M117">
            <v>45000</v>
          </cell>
          <cell r="N117">
            <v>149639.38</v>
          </cell>
          <cell r="O117">
            <v>356974.43999999994</v>
          </cell>
          <cell r="P117">
            <v>2610450.5699999998</v>
          </cell>
        </row>
        <row r="118">
          <cell r="A118">
            <v>256</v>
          </cell>
          <cell r="B118" t="str">
            <v>RESEX Rio Ouro Preto</v>
          </cell>
          <cell r="C118">
            <v>2</v>
          </cell>
          <cell r="D118">
            <v>0</v>
          </cell>
          <cell r="E118">
            <v>195304.59999999998</v>
          </cell>
          <cell r="F118">
            <v>0</v>
          </cell>
          <cell r="G118">
            <v>46091.94</v>
          </cell>
          <cell r="H118">
            <v>4982.67</v>
          </cell>
          <cell r="I118">
            <v>0</v>
          </cell>
          <cell r="J118">
            <v>322460.87</v>
          </cell>
          <cell r="K118">
            <v>467071.93</v>
          </cell>
          <cell r="L118">
            <v>216914.26</v>
          </cell>
          <cell r="M118">
            <v>82297.070000000007</v>
          </cell>
          <cell r="N118">
            <v>226568.28999999998</v>
          </cell>
          <cell r="O118">
            <v>400441</v>
          </cell>
          <cell r="P118">
            <v>1962132.6300000001</v>
          </cell>
        </row>
        <row r="119">
          <cell r="A119">
            <v>772</v>
          </cell>
          <cell r="B119" t="str">
            <v>RESEX Rio Pacaás Novos</v>
          </cell>
          <cell r="C119">
            <v>1</v>
          </cell>
          <cell r="D119">
            <v>580614.19000000006</v>
          </cell>
          <cell r="E119">
            <v>397092.98</v>
          </cell>
          <cell r="F119">
            <v>0</v>
          </cell>
          <cell r="G119">
            <v>54777.619999999995</v>
          </cell>
          <cell r="H119">
            <v>0</v>
          </cell>
          <cell r="I119">
            <v>0</v>
          </cell>
          <cell r="J119">
            <v>512719.38</v>
          </cell>
          <cell r="K119">
            <v>299120.86</v>
          </cell>
          <cell r="L119">
            <v>154712.70000000001</v>
          </cell>
          <cell r="M119">
            <v>0</v>
          </cell>
          <cell r="N119">
            <v>462343.55</v>
          </cell>
          <cell r="O119">
            <v>336277.42000000004</v>
          </cell>
          <cell r="P119">
            <v>2797658.6999999997</v>
          </cell>
        </row>
        <row r="120">
          <cell r="A120">
            <v>777</v>
          </cell>
          <cell r="B120" t="str">
            <v>RESEX Rio Preto-Jacundá</v>
          </cell>
          <cell r="C120">
            <v>1</v>
          </cell>
          <cell r="D120">
            <v>0</v>
          </cell>
          <cell r="E120">
            <v>235232.96999999997</v>
          </cell>
          <cell r="F120">
            <v>0</v>
          </cell>
          <cell r="G120">
            <v>83591.26999999999</v>
          </cell>
          <cell r="H120">
            <v>0</v>
          </cell>
          <cell r="I120">
            <v>0</v>
          </cell>
          <cell r="J120">
            <v>914839.37000000011</v>
          </cell>
          <cell r="K120">
            <v>227024.75</v>
          </cell>
          <cell r="L120">
            <v>106264.6</v>
          </cell>
          <cell r="M120">
            <v>0</v>
          </cell>
          <cell r="N120">
            <v>280406.71999999997</v>
          </cell>
          <cell r="O120">
            <v>351044.27</v>
          </cell>
          <cell r="P120">
            <v>2198403.9500000002</v>
          </cell>
        </row>
        <row r="121">
          <cell r="A121">
            <v>1635</v>
          </cell>
          <cell r="B121" t="str">
            <v>RESEX Rio Xingu</v>
          </cell>
          <cell r="C121">
            <v>2</v>
          </cell>
          <cell r="D121">
            <v>144913.5</v>
          </cell>
          <cell r="E121">
            <v>634531.75</v>
          </cell>
          <cell r="F121">
            <v>0</v>
          </cell>
          <cell r="G121">
            <v>52942</v>
          </cell>
          <cell r="H121">
            <v>551622.68999999994</v>
          </cell>
          <cell r="I121">
            <v>216157.96</v>
          </cell>
          <cell r="J121">
            <v>563699</v>
          </cell>
          <cell r="K121">
            <v>706090.99</v>
          </cell>
          <cell r="L121">
            <v>1145909.3</v>
          </cell>
          <cell r="M121">
            <v>245669.5</v>
          </cell>
          <cell r="N121">
            <v>470690</v>
          </cell>
          <cell r="O121">
            <v>718393.9</v>
          </cell>
          <cell r="P121">
            <v>5450620.5899999999</v>
          </cell>
        </row>
        <row r="122">
          <cell r="A122">
            <v>257</v>
          </cell>
          <cell r="B122" t="str">
            <v>RESEX Riozinho da Liberdade</v>
          </cell>
          <cell r="C122">
            <v>1</v>
          </cell>
          <cell r="D122">
            <v>289807.22000000003</v>
          </cell>
          <cell r="E122">
            <v>243340.09999999998</v>
          </cell>
          <cell r="F122">
            <v>0</v>
          </cell>
          <cell r="G122">
            <v>39016</v>
          </cell>
          <cell r="H122">
            <v>0</v>
          </cell>
          <cell r="I122">
            <v>0</v>
          </cell>
          <cell r="J122">
            <v>187945.45</v>
          </cell>
          <cell r="K122">
            <v>181664.41</v>
          </cell>
          <cell r="L122">
            <v>36397.699999999997</v>
          </cell>
          <cell r="M122">
            <v>0</v>
          </cell>
          <cell r="N122">
            <v>79945.600000000006</v>
          </cell>
          <cell r="O122">
            <v>145851.09</v>
          </cell>
          <cell r="P122">
            <v>1203967.57</v>
          </cell>
        </row>
        <row r="123">
          <cell r="A123">
            <v>258</v>
          </cell>
          <cell r="B123" t="str">
            <v>RESEX Riozinho do Anfrísio</v>
          </cell>
          <cell r="C123">
            <v>2</v>
          </cell>
          <cell r="D123">
            <v>0</v>
          </cell>
          <cell r="E123">
            <v>397376.51</v>
          </cell>
          <cell r="F123">
            <v>0</v>
          </cell>
          <cell r="G123">
            <v>0</v>
          </cell>
          <cell r="H123">
            <v>579999.35</v>
          </cell>
          <cell r="I123">
            <v>0</v>
          </cell>
          <cell r="J123">
            <v>644564.26</v>
          </cell>
          <cell r="K123">
            <v>433275.30999999994</v>
          </cell>
          <cell r="L123">
            <v>278374.40000000002</v>
          </cell>
          <cell r="M123">
            <v>114749.25</v>
          </cell>
          <cell r="N123">
            <v>282493.14999999997</v>
          </cell>
          <cell r="O123">
            <v>140056.42000000001</v>
          </cell>
          <cell r="P123">
            <v>2870888.65</v>
          </cell>
        </row>
        <row r="124">
          <cell r="A124">
            <v>228</v>
          </cell>
          <cell r="B124" t="str">
            <v>RESEX São João da Ponta</v>
          </cell>
          <cell r="C124">
            <v>1</v>
          </cell>
          <cell r="D124">
            <v>241000</v>
          </cell>
          <cell r="E124">
            <v>100132.5</v>
          </cell>
          <cell r="F124">
            <v>0</v>
          </cell>
          <cell r="G124">
            <v>22000</v>
          </cell>
          <cell r="H124">
            <v>0</v>
          </cell>
          <cell r="I124">
            <v>0</v>
          </cell>
          <cell r="J124">
            <v>202665</v>
          </cell>
          <cell r="K124">
            <v>200969.60000000001</v>
          </cell>
          <cell r="L124">
            <v>32300</v>
          </cell>
          <cell r="M124">
            <v>0</v>
          </cell>
          <cell r="N124">
            <v>79882</v>
          </cell>
          <cell r="O124">
            <v>143915.5</v>
          </cell>
          <cell r="P124">
            <v>1022864.6</v>
          </cell>
        </row>
        <row r="125">
          <cell r="A125">
            <v>259</v>
          </cell>
          <cell r="B125" t="str">
            <v>RESEX Tapajós Arapiuns</v>
          </cell>
          <cell r="C125">
            <v>1</v>
          </cell>
          <cell r="D125">
            <v>0</v>
          </cell>
          <cell r="E125">
            <v>340712.23000000004</v>
          </cell>
          <cell r="F125">
            <v>0</v>
          </cell>
          <cell r="G125">
            <v>37041</v>
          </cell>
          <cell r="H125">
            <v>0</v>
          </cell>
          <cell r="I125">
            <v>0</v>
          </cell>
          <cell r="J125">
            <v>332234.64</v>
          </cell>
          <cell r="K125">
            <v>247370.39</v>
          </cell>
          <cell r="L125">
            <v>51322</v>
          </cell>
          <cell r="M125">
            <v>0</v>
          </cell>
          <cell r="N125">
            <v>417689.99</v>
          </cell>
          <cell r="O125">
            <v>253248.78999999998</v>
          </cell>
          <cell r="P125">
            <v>1679619.04</v>
          </cell>
        </row>
        <row r="126">
          <cell r="A126">
            <v>282</v>
          </cell>
          <cell r="B126" t="str">
            <v>RESEX Terra Grande Pracuuba</v>
          </cell>
          <cell r="C126">
            <v>1</v>
          </cell>
          <cell r="D126">
            <v>561685.99</v>
          </cell>
          <cell r="E126">
            <v>101063.65</v>
          </cell>
          <cell r="F126">
            <v>0</v>
          </cell>
          <cell r="G126">
            <v>28500</v>
          </cell>
          <cell r="H126">
            <v>0</v>
          </cell>
          <cell r="I126">
            <v>0</v>
          </cell>
          <cell r="J126">
            <v>147334.74</v>
          </cell>
          <cell r="K126">
            <v>142691.34</v>
          </cell>
          <cell r="L126">
            <v>68297.739999999991</v>
          </cell>
          <cell r="M126">
            <v>0</v>
          </cell>
          <cell r="N126">
            <v>91597.35</v>
          </cell>
          <cell r="O126">
            <v>153559.25</v>
          </cell>
          <cell r="P126">
            <v>1294730.06</v>
          </cell>
        </row>
        <row r="127">
          <cell r="A127">
            <v>260</v>
          </cell>
          <cell r="B127" t="str">
            <v>RESEX Verde para Sempre</v>
          </cell>
          <cell r="C127">
            <v>2</v>
          </cell>
          <cell r="D127">
            <v>555711.78</v>
          </cell>
          <cell r="E127">
            <v>374727.82000000007</v>
          </cell>
          <cell r="F127">
            <v>117360</v>
          </cell>
          <cell r="G127">
            <v>22000</v>
          </cell>
          <cell r="H127">
            <v>0</v>
          </cell>
          <cell r="I127">
            <v>0</v>
          </cell>
          <cell r="J127">
            <v>936249.82000000007</v>
          </cell>
          <cell r="K127">
            <v>478976.39</v>
          </cell>
          <cell r="L127">
            <v>507066.45999999996</v>
          </cell>
          <cell r="M127">
            <v>69303.89</v>
          </cell>
          <cell r="N127">
            <v>233487.35999999999</v>
          </cell>
          <cell r="O127">
            <v>670579.10000000009</v>
          </cell>
          <cell r="P127">
            <v>3965462.62</v>
          </cell>
        </row>
        <row r="128">
          <cell r="A128"/>
        </row>
        <row r="129">
          <cell r="A129" t="str">
            <v>N/A</v>
          </cell>
          <cell r="B129" t="str">
            <v>UNA Itaituba - Administração e logística</v>
          </cell>
          <cell r="C129" t="e">
            <v>#N/A</v>
          </cell>
          <cell r="D129">
            <v>0</v>
          </cell>
          <cell r="E129">
            <v>0</v>
          </cell>
          <cell r="F129">
            <v>0</v>
          </cell>
          <cell r="G129">
            <v>0</v>
          </cell>
          <cell r="H129">
            <v>0</v>
          </cell>
          <cell r="I129">
            <v>0</v>
          </cell>
          <cell r="J129">
            <v>0</v>
          </cell>
          <cell r="K129">
            <v>203849.4</v>
          </cell>
          <cell r="L129">
            <v>438514.83999999997</v>
          </cell>
          <cell r="M129">
            <v>0</v>
          </cell>
          <cell r="N129">
            <v>0</v>
          </cell>
          <cell r="O129">
            <v>448797.89</v>
          </cell>
          <cell r="P129">
            <v>1091162.1299999999</v>
          </cell>
        </row>
        <row r="130">
          <cell r="A130" t="str">
            <v>N/A</v>
          </cell>
          <cell r="B130" t="str">
            <v>UNA Itaituba - Gestão Socioambiental</v>
          </cell>
          <cell r="C130" t="e">
            <v>#N/A</v>
          </cell>
          <cell r="D130">
            <v>0</v>
          </cell>
          <cell r="E130">
            <v>304390.59999999998</v>
          </cell>
          <cell r="F130">
            <v>0</v>
          </cell>
          <cell r="G130">
            <v>0</v>
          </cell>
          <cell r="H130">
            <v>0</v>
          </cell>
          <cell r="I130">
            <v>0</v>
          </cell>
          <cell r="J130">
            <v>0</v>
          </cell>
          <cell r="K130">
            <v>0</v>
          </cell>
          <cell r="L130">
            <v>0</v>
          </cell>
          <cell r="M130">
            <v>0</v>
          </cell>
          <cell r="N130">
            <v>0</v>
          </cell>
          <cell r="O130">
            <v>0</v>
          </cell>
          <cell r="P130">
            <v>304390.59999999998</v>
          </cell>
        </row>
        <row r="131">
          <cell r="A131" t="str">
            <v>N/A</v>
          </cell>
          <cell r="B131" t="str">
            <v>UNA Itaituba - Ordenamento Territorial</v>
          </cell>
          <cell r="C131" t="e">
            <v>#N/A</v>
          </cell>
          <cell r="D131">
            <v>192185.86</v>
          </cell>
          <cell r="E131">
            <v>0</v>
          </cell>
          <cell r="F131">
            <v>59341.2</v>
          </cell>
          <cell r="G131">
            <v>88000</v>
          </cell>
          <cell r="H131">
            <v>0</v>
          </cell>
          <cell r="I131">
            <v>0</v>
          </cell>
          <cell r="J131">
            <v>0</v>
          </cell>
          <cell r="K131">
            <v>0</v>
          </cell>
          <cell r="L131">
            <v>0</v>
          </cell>
          <cell r="M131">
            <v>55015.040000000001</v>
          </cell>
          <cell r="N131">
            <v>152671.95000000001</v>
          </cell>
          <cell r="O131">
            <v>0</v>
          </cell>
          <cell r="P131">
            <v>547214.05000000005</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sheetName val="Plano de Manejo"/>
      <sheetName val="Gestão Participativa"/>
      <sheetName val="TdC-CDRU"/>
      <sheetName val="Sinalização"/>
      <sheetName val="Demarcação"/>
      <sheetName val="Fundiário"/>
      <sheetName val="Proteção"/>
      <sheetName val="Equipamentos"/>
      <sheetName val="Instalações"/>
      <sheetName val="Pesquisa"/>
      <sheetName val="Monitoramento"/>
      <sheetName val="Operacionalização"/>
      <sheetName val="Gabarito"/>
    </sheetNames>
    <sheetDataSet>
      <sheetData sheetId="0" refreshError="1"/>
      <sheetData sheetId="1">
        <row r="1">
          <cell r="B1" t="str">
            <v>Rótulos de Linha</v>
          </cell>
          <cell r="C1" t="str">
            <v>2014</v>
          </cell>
          <cell r="D1" t="str">
            <v>2015</v>
          </cell>
          <cell r="E1" t="str">
            <v>2016</v>
          </cell>
          <cell r="F1" t="str">
            <v>2017</v>
          </cell>
          <cell r="G1">
            <v>2018</v>
          </cell>
          <cell r="H1" t="str">
            <v>2019</v>
          </cell>
          <cell r="I1" t="str">
            <v>2020</v>
          </cell>
          <cell r="J1" t="str">
            <v>Total Geral</v>
          </cell>
        </row>
        <row r="2">
          <cell r="A2" t="str">
            <v>N/A</v>
          </cell>
          <cell r="B2" t="str">
            <v>Bloco 1 (RESEX Maracanã, Chocoaré-Matogrosso, Cuinarana e Mestre Lucindo)</v>
          </cell>
          <cell r="F2">
            <v>8271.2199999999993</v>
          </cell>
          <cell r="I2">
            <v>7916.4</v>
          </cell>
          <cell r="J2">
            <v>16187.619999999999</v>
          </cell>
        </row>
        <row r="3">
          <cell r="A3" t="str">
            <v>N/A</v>
          </cell>
          <cell r="B3" t="str">
            <v>BLOCO 2 (RESEX Mocapajuba, Mãe Grande Curuçá, São João da Ponta)</v>
          </cell>
          <cell r="F3">
            <v>7733.3</v>
          </cell>
          <cell r="G3">
            <v>7510.5499999999993</v>
          </cell>
          <cell r="J3">
            <v>15243.849999999999</v>
          </cell>
        </row>
        <row r="4">
          <cell r="A4">
            <v>1034</v>
          </cell>
          <cell r="B4" t="str">
            <v>ESEC Grão Pará</v>
          </cell>
          <cell r="G4">
            <v>21097.72</v>
          </cell>
          <cell r="H4">
            <v>638</v>
          </cell>
          <cell r="J4">
            <v>21735.72</v>
          </cell>
        </row>
        <row r="5">
          <cell r="A5">
            <v>67</v>
          </cell>
          <cell r="B5" t="str">
            <v>ESEC Jari</v>
          </cell>
          <cell r="F5">
            <v>17511.599999999999</v>
          </cell>
          <cell r="G5">
            <v>6859.3</v>
          </cell>
          <cell r="H5">
            <v>82387.27</v>
          </cell>
          <cell r="I5">
            <v>81926.319999999978</v>
          </cell>
          <cell r="J5">
            <v>188684.49</v>
          </cell>
        </row>
        <row r="6">
          <cell r="A6">
            <v>72</v>
          </cell>
          <cell r="B6" t="str">
            <v>ESEC Juami-Japurá</v>
          </cell>
          <cell r="F6">
            <v>33849</v>
          </cell>
          <cell r="G6">
            <v>35965.999800000005</v>
          </cell>
          <cell r="H6">
            <v>2717.75</v>
          </cell>
          <cell r="I6">
            <v>21720</v>
          </cell>
          <cell r="J6">
            <v>94252.749800000005</v>
          </cell>
        </row>
        <row r="7">
          <cell r="A7">
            <v>56</v>
          </cell>
          <cell r="B7" t="str">
            <v>ESEC Jutaí-Solimões</v>
          </cell>
          <cell r="E7">
            <v>3189.67</v>
          </cell>
          <cell r="F7">
            <v>6711.7</v>
          </cell>
          <cell r="G7">
            <v>58514.99</v>
          </cell>
          <cell r="H7">
            <v>120653.63</v>
          </cell>
          <cell r="I7">
            <v>5000</v>
          </cell>
          <cell r="J7">
            <v>194069.99</v>
          </cell>
        </row>
        <row r="8">
          <cell r="A8">
            <v>57</v>
          </cell>
          <cell r="B8" t="str">
            <v>ESEC Maracá</v>
          </cell>
          <cell r="F8">
            <v>159.41999999999999</v>
          </cell>
          <cell r="G8">
            <v>98736.31</v>
          </cell>
          <cell r="J8">
            <v>98895.73</v>
          </cell>
        </row>
        <row r="9">
          <cell r="A9">
            <v>58</v>
          </cell>
          <cell r="B9" t="str">
            <v>ESEC Maracá Jipioca</v>
          </cell>
          <cell r="F9">
            <v>35321.160000000003</v>
          </cell>
          <cell r="G9">
            <v>85711.87</v>
          </cell>
          <cell r="I9">
            <v>1052.28</v>
          </cell>
          <cell r="J9">
            <v>122085.31</v>
          </cell>
        </row>
        <row r="10">
          <cell r="A10">
            <v>60</v>
          </cell>
          <cell r="B10" t="str">
            <v>ESEC Niquiá</v>
          </cell>
          <cell r="E10">
            <v>82544.11</v>
          </cell>
          <cell r="F10">
            <v>58397.189999999988</v>
          </cell>
          <cell r="G10">
            <v>11043.31</v>
          </cell>
          <cell r="J10">
            <v>151984.60999999999</v>
          </cell>
        </row>
        <row r="11">
          <cell r="A11">
            <v>68</v>
          </cell>
          <cell r="B11" t="str">
            <v>ESEC Rio Acre</v>
          </cell>
          <cell r="H11">
            <v>12260</v>
          </cell>
          <cell r="J11">
            <v>12260</v>
          </cell>
        </row>
        <row r="12">
          <cell r="A12">
            <v>764</v>
          </cell>
          <cell r="B12" t="str">
            <v>ESEC Samuel</v>
          </cell>
          <cell r="E12">
            <v>6195</v>
          </cell>
          <cell r="F12">
            <v>796.5</v>
          </cell>
          <cell r="J12">
            <v>6991.5</v>
          </cell>
        </row>
        <row r="13">
          <cell r="A13">
            <v>768</v>
          </cell>
          <cell r="B13" t="str">
            <v>ESEC Serra dos Três Irmãos</v>
          </cell>
          <cell r="H13">
            <v>42127.12</v>
          </cell>
          <cell r="I13">
            <v>75035.69</v>
          </cell>
          <cell r="J13">
            <v>117162.81</v>
          </cell>
        </row>
        <row r="14">
          <cell r="A14">
            <v>47</v>
          </cell>
          <cell r="B14" t="str">
            <v>ESEC Terra do Meio</v>
          </cell>
          <cell r="F14">
            <v>5493.3</v>
          </cell>
          <cell r="G14">
            <v>2306.33</v>
          </cell>
          <cell r="J14">
            <v>7799.63</v>
          </cell>
        </row>
        <row r="15">
          <cell r="A15">
            <v>939</v>
          </cell>
          <cell r="B15" t="str">
            <v>PE Chandless</v>
          </cell>
          <cell r="G15">
            <v>104630.162</v>
          </cell>
          <cell r="H15">
            <v>291.23</v>
          </cell>
          <cell r="I15">
            <v>3358</v>
          </cell>
          <cell r="J15">
            <v>108279.39199999999</v>
          </cell>
        </row>
        <row r="16">
          <cell r="A16">
            <v>765</v>
          </cell>
          <cell r="B16" t="str">
            <v>PE Guajará-Mirim</v>
          </cell>
          <cell r="G16">
            <v>10192.14</v>
          </cell>
          <cell r="H16">
            <v>2319</v>
          </cell>
          <cell r="J16">
            <v>12511.14</v>
          </cell>
        </row>
        <row r="17">
          <cell r="A17">
            <v>1736</v>
          </cell>
          <cell r="B17" t="str">
            <v>PE Matupiri</v>
          </cell>
          <cell r="G17">
            <v>103.392</v>
          </cell>
          <cell r="H17">
            <v>7299.01</v>
          </cell>
          <cell r="I17">
            <v>3358</v>
          </cell>
          <cell r="J17">
            <v>10760.402</v>
          </cell>
        </row>
        <row r="18">
          <cell r="A18">
            <v>1007</v>
          </cell>
          <cell r="B18" t="str">
            <v>PE Rio Negro Setor Norte</v>
          </cell>
          <cell r="G18">
            <v>15481.5</v>
          </cell>
          <cell r="J18">
            <v>15481.5</v>
          </cell>
        </row>
        <row r="19">
          <cell r="A19">
            <v>1006</v>
          </cell>
          <cell r="B19" t="str">
            <v>PE Rio Negro Setor Sul</v>
          </cell>
          <cell r="G19">
            <v>4299.6000000000004</v>
          </cell>
          <cell r="I19">
            <v>43766.39</v>
          </cell>
          <cell r="J19">
            <v>48065.99</v>
          </cell>
        </row>
        <row r="20">
          <cell r="A20">
            <v>1021</v>
          </cell>
          <cell r="B20" t="str">
            <v>PE Serra dos Martírios-Andorinhas</v>
          </cell>
          <cell r="F20">
            <v>2226.7399999999998</v>
          </cell>
          <cell r="G20">
            <v>1562.55</v>
          </cell>
          <cell r="J20">
            <v>3789.29</v>
          </cell>
        </row>
        <row r="21">
          <cell r="A21">
            <v>774</v>
          </cell>
          <cell r="B21" t="str">
            <v>PE Serra dos Reis</v>
          </cell>
          <cell r="G21">
            <v>9630.2099999999991</v>
          </cell>
          <cell r="J21">
            <v>9630.2099999999991</v>
          </cell>
        </row>
        <row r="22">
          <cell r="A22">
            <v>49</v>
          </cell>
          <cell r="B22" t="str">
            <v>PN Anavilhanas</v>
          </cell>
          <cell r="G22">
            <v>24500</v>
          </cell>
          <cell r="J22">
            <v>24500</v>
          </cell>
        </row>
        <row r="23">
          <cell r="A23">
            <v>169</v>
          </cell>
          <cell r="B23" t="str">
            <v>PN Cabo Orange</v>
          </cell>
          <cell r="G23">
            <v>18400</v>
          </cell>
          <cell r="H23">
            <v>20243.805</v>
          </cell>
          <cell r="J23">
            <v>38643.805</v>
          </cell>
        </row>
        <row r="24">
          <cell r="A24">
            <v>284</v>
          </cell>
          <cell r="B24" t="str">
            <v>PN Campos Amazônicos</v>
          </cell>
          <cell r="G24">
            <v>3448.9</v>
          </cell>
          <cell r="H24">
            <v>2659.35</v>
          </cell>
          <cell r="J24">
            <v>6108.25</v>
          </cell>
        </row>
        <row r="25">
          <cell r="A25">
            <v>267</v>
          </cell>
          <cell r="B25" t="str">
            <v>PN Jamanxim</v>
          </cell>
          <cell r="F25">
            <v>8989.83</v>
          </cell>
          <cell r="G25">
            <v>23338.539999999997</v>
          </cell>
          <cell r="H25">
            <v>59267.680000000008</v>
          </cell>
          <cell r="J25">
            <v>91596.05</v>
          </cell>
        </row>
        <row r="26">
          <cell r="A26">
            <v>173</v>
          </cell>
          <cell r="B26" t="str">
            <v>PN Jaú</v>
          </cell>
          <cell r="F26">
            <v>5524</v>
          </cell>
          <cell r="G26">
            <v>157537.09</v>
          </cell>
          <cell r="J26">
            <v>163061.09</v>
          </cell>
        </row>
        <row r="27">
          <cell r="A27">
            <v>1633</v>
          </cell>
          <cell r="B27" t="str">
            <v>PN Mapinguari</v>
          </cell>
          <cell r="E27">
            <v>45275.64</v>
          </cell>
          <cell r="F27">
            <v>32803.740000000005</v>
          </cell>
          <cell r="G27">
            <v>9160.52</v>
          </cell>
          <cell r="H27">
            <v>25704</v>
          </cell>
          <cell r="I27">
            <v>4536</v>
          </cell>
          <cell r="J27">
            <v>117479.90000000001</v>
          </cell>
        </row>
        <row r="28">
          <cell r="A28">
            <v>187</v>
          </cell>
          <cell r="B28" t="str">
            <v>PN Montanhas do Tumucumaque</v>
          </cell>
          <cell r="F28">
            <v>2041</v>
          </cell>
          <cell r="H28">
            <v>387</v>
          </cell>
          <cell r="J28">
            <v>2428</v>
          </cell>
        </row>
        <row r="29">
          <cell r="A29">
            <v>1626</v>
          </cell>
          <cell r="B29" t="str">
            <v>PN Nascentes do Lago Jari</v>
          </cell>
          <cell r="F29">
            <v>26656.77</v>
          </cell>
          <cell r="G29">
            <v>2011.5</v>
          </cell>
          <cell r="H29">
            <v>2175.88</v>
          </cell>
          <cell r="J29">
            <v>30844.15</v>
          </cell>
        </row>
        <row r="30">
          <cell r="A30">
            <v>264</v>
          </cell>
          <cell r="B30" t="str">
            <v>PN Rio Novo</v>
          </cell>
          <cell r="F30">
            <v>47159.250000000007</v>
          </cell>
          <cell r="G30">
            <v>140320</v>
          </cell>
          <cell r="J30">
            <v>187479.25</v>
          </cell>
        </row>
        <row r="31">
          <cell r="A31">
            <v>189</v>
          </cell>
          <cell r="B31" t="str">
            <v>PN Serra da Mocidade</v>
          </cell>
          <cell r="E31">
            <v>48243.62</v>
          </cell>
          <cell r="F31">
            <v>168583.31999999998</v>
          </cell>
          <cell r="G31">
            <v>4309.07</v>
          </cell>
          <cell r="H31">
            <v>9520</v>
          </cell>
          <cell r="I31">
            <v>2202.1</v>
          </cell>
          <cell r="J31">
            <v>232858.11</v>
          </cell>
        </row>
        <row r="32">
          <cell r="A32">
            <v>151</v>
          </cell>
          <cell r="B32" t="str">
            <v>PN Serra do Pardo</v>
          </cell>
          <cell r="G32">
            <v>891.67</v>
          </cell>
          <cell r="H32">
            <v>2319</v>
          </cell>
          <cell r="J32">
            <v>3210.67</v>
          </cell>
        </row>
        <row r="33">
          <cell r="A33">
            <v>179</v>
          </cell>
          <cell r="B33" t="str">
            <v>PN Viruá</v>
          </cell>
          <cell r="G33">
            <v>1641.14</v>
          </cell>
          <cell r="J33">
            <v>1641.14</v>
          </cell>
        </row>
        <row r="34">
          <cell r="A34">
            <v>981</v>
          </cell>
          <cell r="B34" t="str">
            <v>RDS Amanã</v>
          </cell>
          <cell r="F34">
            <v>1593</v>
          </cell>
          <cell r="G34">
            <v>182840.74710000001</v>
          </cell>
          <cell r="H34">
            <v>242575.73999999996</v>
          </cell>
          <cell r="I34">
            <v>165607.25</v>
          </cell>
          <cell r="J34">
            <v>592616.73710000003</v>
          </cell>
        </row>
        <row r="35">
          <cell r="A35">
            <v>985</v>
          </cell>
          <cell r="B35" t="str">
            <v>RDS Cujubim</v>
          </cell>
          <cell r="G35">
            <v>32143.200000000001</v>
          </cell>
          <cell r="H35">
            <v>128572.8</v>
          </cell>
          <cell r="J35">
            <v>160716</v>
          </cell>
        </row>
        <row r="36">
          <cell r="A36">
            <v>292</v>
          </cell>
          <cell r="B36" t="str">
            <v>RDS Iratapuru</v>
          </cell>
          <cell r="F36">
            <v>939</v>
          </cell>
          <cell r="H36">
            <v>1678.48</v>
          </cell>
          <cell r="J36">
            <v>2617.48</v>
          </cell>
        </row>
        <row r="37">
          <cell r="A37">
            <v>987</v>
          </cell>
          <cell r="B37" t="str">
            <v>RDS Piagaçu-Purus</v>
          </cell>
          <cell r="G37">
            <v>899</v>
          </cell>
          <cell r="J37">
            <v>899</v>
          </cell>
        </row>
        <row r="38">
          <cell r="A38">
            <v>988</v>
          </cell>
          <cell r="B38" t="str">
            <v>RDS Rio Amapá</v>
          </cell>
          <cell r="G38">
            <v>131.44800000000001</v>
          </cell>
          <cell r="H38">
            <v>2625.71</v>
          </cell>
          <cell r="J38">
            <v>2757.1579999999999</v>
          </cell>
        </row>
        <row r="39">
          <cell r="A39">
            <v>1977</v>
          </cell>
          <cell r="B39" t="str">
            <v>RDS Rio Madeira</v>
          </cell>
          <cell r="G39">
            <v>103.392</v>
          </cell>
          <cell r="H39">
            <v>2560.25</v>
          </cell>
          <cell r="J39">
            <v>2663.6419999999998</v>
          </cell>
        </row>
        <row r="40">
          <cell r="A40">
            <v>1730</v>
          </cell>
          <cell r="B40" t="str">
            <v>RDS Rio Negro</v>
          </cell>
          <cell r="F40">
            <v>80540</v>
          </cell>
          <cell r="G40">
            <v>41965</v>
          </cell>
          <cell r="J40">
            <v>122505</v>
          </cell>
        </row>
        <row r="41">
          <cell r="A41">
            <v>989</v>
          </cell>
          <cell r="B41" t="str">
            <v>RDS Uacari</v>
          </cell>
          <cell r="G41">
            <v>103.392</v>
          </cell>
          <cell r="H41">
            <v>2559.25</v>
          </cell>
          <cell r="J41">
            <v>2662.6419999999998</v>
          </cell>
        </row>
        <row r="42">
          <cell r="A42">
            <v>990</v>
          </cell>
          <cell r="B42" t="str">
            <v>RDS Uatumã</v>
          </cell>
          <cell r="H42">
            <v>6957</v>
          </cell>
          <cell r="J42">
            <v>6957</v>
          </cell>
        </row>
        <row r="43">
          <cell r="A43">
            <v>194</v>
          </cell>
          <cell r="B43" t="str">
            <v>REBIO Abufari</v>
          </cell>
          <cell r="E43">
            <v>21869.69</v>
          </cell>
          <cell r="F43">
            <v>30479.960000000003</v>
          </cell>
          <cell r="G43">
            <v>45591.450000000004</v>
          </cell>
          <cell r="J43">
            <v>97941.1</v>
          </cell>
        </row>
        <row r="44">
          <cell r="A44">
            <v>209</v>
          </cell>
          <cell r="B44" t="str">
            <v>REBIO Lago Piratuba</v>
          </cell>
          <cell r="G44">
            <v>28083.040000000001</v>
          </cell>
          <cell r="I44">
            <v>10162.5</v>
          </cell>
          <cell r="J44">
            <v>38245.54</v>
          </cell>
        </row>
        <row r="45">
          <cell r="A45">
            <v>211</v>
          </cell>
          <cell r="B45" t="str">
            <v>REBIO Tapirapé</v>
          </cell>
          <cell r="G45">
            <v>949</v>
          </cell>
          <cell r="J45">
            <v>949</v>
          </cell>
        </row>
        <row r="46">
          <cell r="A46">
            <v>274</v>
          </cell>
          <cell r="B46" t="str">
            <v>RESEX Alto Tarauacá</v>
          </cell>
          <cell r="F46">
            <v>62690.910000000011</v>
          </cell>
          <cell r="G46">
            <v>42530.619999999995</v>
          </cell>
          <cell r="H46">
            <v>603.46</v>
          </cell>
          <cell r="I46">
            <v>3510</v>
          </cell>
          <cell r="J46">
            <v>109334.99</v>
          </cell>
        </row>
        <row r="47">
          <cell r="A47">
            <v>273</v>
          </cell>
          <cell r="B47" t="str">
            <v>RESEX Arioca Pruanã</v>
          </cell>
          <cell r="H47">
            <v>8799.6899999999987</v>
          </cell>
          <cell r="I47">
            <v>13936.52</v>
          </cell>
          <cell r="J47">
            <v>22736.21</v>
          </cell>
        </row>
        <row r="48">
          <cell r="A48">
            <v>230</v>
          </cell>
          <cell r="B48" t="str">
            <v>RESEX Baixo Juruá</v>
          </cell>
          <cell r="G48">
            <v>51897</v>
          </cell>
          <cell r="H48">
            <v>2175.88</v>
          </cell>
          <cell r="I48">
            <v>590</v>
          </cell>
          <cell r="J48">
            <v>54662.879999999997</v>
          </cell>
        </row>
        <row r="49">
          <cell r="A49">
            <v>1518</v>
          </cell>
          <cell r="B49" t="str">
            <v>RESEX Cajari</v>
          </cell>
          <cell r="F49">
            <v>6669.5</v>
          </cell>
          <cell r="G49">
            <v>6567.6939999999995</v>
          </cell>
          <cell r="H49">
            <v>371764.21000000014</v>
          </cell>
          <cell r="I49">
            <v>84352.38</v>
          </cell>
          <cell r="J49">
            <v>469353.78400000016</v>
          </cell>
        </row>
        <row r="50">
          <cell r="A50">
            <v>991</v>
          </cell>
          <cell r="B50" t="str">
            <v>RESEX Catuá-Ipixuna</v>
          </cell>
          <cell r="G50">
            <v>1798</v>
          </cell>
          <cell r="J50">
            <v>1798</v>
          </cell>
        </row>
        <row r="51">
          <cell r="A51">
            <v>232</v>
          </cell>
          <cell r="B51" t="str">
            <v>RESEX Cazumbá-Iracema</v>
          </cell>
          <cell r="G51">
            <v>7310.96</v>
          </cell>
          <cell r="H51">
            <v>10481.23</v>
          </cell>
          <cell r="I51">
            <v>4842</v>
          </cell>
          <cell r="J51">
            <v>22634.19</v>
          </cell>
        </row>
        <row r="52">
          <cell r="A52">
            <v>222</v>
          </cell>
          <cell r="B52" t="str">
            <v>RESEX Chico Mendes</v>
          </cell>
          <cell r="H52">
            <v>2318</v>
          </cell>
          <cell r="J52">
            <v>2318</v>
          </cell>
        </row>
        <row r="53">
          <cell r="A53">
            <v>279</v>
          </cell>
          <cell r="B53" t="str">
            <v>RESEX Cururupu</v>
          </cell>
          <cell r="F53">
            <v>5644.5</v>
          </cell>
          <cell r="J53">
            <v>5644.5</v>
          </cell>
        </row>
        <row r="54">
          <cell r="A54">
            <v>775</v>
          </cell>
          <cell r="B54" t="str">
            <v>RESEX Estadual do Rio Cautário</v>
          </cell>
          <cell r="G54">
            <v>19742.28</v>
          </cell>
          <cell r="J54">
            <v>19742.28</v>
          </cell>
        </row>
        <row r="55">
          <cell r="A55">
            <v>238</v>
          </cell>
          <cell r="B55" t="str">
            <v>RESEX Federal do Rio Cautário</v>
          </cell>
          <cell r="G55">
            <v>19218</v>
          </cell>
          <cell r="I55">
            <v>10820</v>
          </cell>
          <cell r="J55">
            <v>30038</v>
          </cell>
        </row>
        <row r="56">
          <cell r="A56">
            <v>241</v>
          </cell>
          <cell r="B56" t="str">
            <v>RESEX Ipaú-Anilzinho</v>
          </cell>
          <cell r="F56">
            <v>30529.129999999997</v>
          </cell>
          <cell r="G56">
            <v>3500.02</v>
          </cell>
          <cell r="H56">
            <v>14357.759999999998</v>
          </cell>
          <cell r="I56">
            <v>30395.55999999999</v>
          </cell>
          <cell r="J56">
            <v>78782.469999999972</v>
          </cell>
        </row>
        <row r="57">
          <cell r="A57">
            <v>1628</v>
          </cell>
          <cell r="B57" t="str">
            <v>RESEX Ituxí</v>
          </cell>
          <cell r="G57">
            <v>19174.309999999998</v>
          </cell>
          <cell r="H57">
            <v>44183.689999999995</v>
          </cell>
          <cell r="I57">
            <v>18182.73</v>
          </cell>
          <cell r="J57">
            <v>81540.73</v>
          </cell>
        </row>
        <row r="58">
          <cell r="A58">
            <v>242</v>
          </cell>
          <cell r="B58" t="str">
            <v>RESEX Lago Capanã Grande</v>
          </cell>
          <cell r="G58">
            <v>23499</v>
          </cell>
          <cell r="I58">
            <v>2763</v>
          </cell>
          <cell r="J58">
            <v>26262</v>
          </cell>
        </row>
        <row r="59">
          <cell r="A59">
            <v>227</v>
          </cell>
          <cell r="B59" t="str">
            <v>RESEX Maracanã</v>
          </cell>
          <cell r="G59">
            <v>12400</v>
          </cell>
          <cell r="H59">
            <v>66193.2</v>
          </cell>
          <cell r="I59">
            <v>80902.8</v>
          </cell>
          <cell r="J59">
            <v>159496</v>
          </cell>
        </row>
        <row r="60">
          <cell r="A60">
            <v>223</v>
          </cell>
          <cell r="B60" t="str">
            <v>RESEx Marinha Chocoaré-Mato Grosso</v>
          </cell>
          <cell r="H60">
            <v>77518.790000000008</v>
          </cell>
          <cell r="I60">
            <v>659.9</v>
          </cell>
          <cell r="J60">
            <v>78178.69</v>
          </cell>
        </row>
        <row r="61">
          <cell r="A61">
            <v>1606</v>
          </cell>
          <cell r="B61" t="str">
            <v>RESEX Médio Purús</v>
          </cell>
          <cell r="F61">
            <v>12338.15</v>
          </cell>
          <cell r="G61">
            <v>23609.200000000001</v>
          </cell>
          <cell r="H61">
            <v>24447.989999999998</v>
          </cell>
          <cell r="J61">
            <v>60395.34</v>
          </cell>
        </row>
        <row r="62">
          <cell r="A62">
            <v>3132</v>
          </cell>
          <cell r="B62" t="str">
            <v>RESEX Mocapajuba</v>
          </cell>
          <cell r="E62">
            <v>160</v>
          </cell>
          <cell r="J62">
            <v>160</v>
          </cell>
        </row>
        <row r="63">
          <cell r="A63">
            <v>1810</v>
          </cell>
          <cell r="B63" t="str">
            <v>RESEX Renascer</v>
          </cell>
          <cell r="F63">
            <v>95009.200000000012</v>
          </cell>
          <cell r="G63">
            <v>161123.35</v>
          </cell>
          <cell r="H63">
            <v>94184.44</v>
          </cell>
          <cell r="I63">
            <v>53032.84</v>
          </cell>
          <cell r="J63">
            <v>403349.82999999996</v>
          </cell>
        </row>
        <row r="64">
          <cell r="A64">
            <v>280</v>
          </cell>
          <cell r="B64" t="str">
            <v>RESEX Rio Iriri</v>
          </cell>
          <cell r="G64">
            <v>5244.38</v>
          </cell>
          <cell r="H64">
            <v>5152.33</v>
          </cell>
          <cell r="J64">
            <v>10396.709999999999</v>
          </cell>
        </row>
        <row r="65">
          <cell r="A65">
            <v>256</v>
          </cell>
          <cell r="B65" t="str">
            <v>RESEX Rio Ouro Preto</v>
          </cell>
          <cell r="I65">
            <v>2763</v>
          </cell>
          <cell r="J65">
            <v>2763</v>
          </cell>
        </row>
        <row r="66">
          <cell r="A66">
            <v>772</v>
          </cell>
          <cell r="B66" t="str">
            <v>RESEX Rio Pacaás Novos</v>
          </cell>
          <cell r="F66">
            <v>131976.09000000003</v>
          </cell>
          <cell r="G66">
            <v>251250.22</v>
          </cell>
          <cell r="H66">
            <v>14044.880000000001</v>
          </cell>
          <cell r="J66">
            <v>397271.19000000006</v>
          </cell>
        </row>
        <row r="67">
          <cell r="A67">
            <v>283</v>
          </cell>
          <cell r="B67" t="str">
            <v>RESEX Rio Unini</v>
          </cell>
          <cell r="G67">
            <v>1019</v>
          </cell>
          <cell r="J67">
            <v>1019</v>
          </cell>
        </row>
        <row r="68">
          <cell r="A68">
            <v>257</v>
          </cell>
          <cell r="B68" t="str">
            <v>RESEX Riozinho da Liberdade</v>
          </cell>
          <cell r="F68">
            <v>9760.42</v>
          </cell>
          <cell r="G68">
            <v>5124.84</v>
          </cell>
          <cell r="H68">
            <v>92396.440000000031</v>
          </cell>
          <cell r="I68">
            <v>122921.45999999999</v>
          </cell>
          <cell r="J68">
            <v>230203.16000000003</v>
          </cell>
        </row>
        <row r="69">
          <cell r="A69">
            <v>258</v>
          </cell>
          <cell r="B69" t="str">
            <v>RESEX Riozinho do Anfrísio</v>
          </cell>
          <cell r="G69">
            <v>20800</v>
          </cell>
          <cell r="H69">
            <v>13652.43</v>
          </cell>
          <cell r="J69">
            <v>34452.43</v>
          </cell>
        </row>
        <row r="70">
          <cell r="A70">
            <v>282</v>
          </cell>
          <cell r="B70" t="str">
            <v>RESEX Terra Grande Pracuúba</v>
          </cell>
          <cell r="F70">
            <v>54424.38</v>
          </cell>
          <cell r="G70">
            <v>126020.75999999998</v>
          </cell>
          <cell r="H70">
            <v>15108.77</v>
          </cell>
          <cell r="I70">
            <v>14614.490000000002</v>
          </cell>
          <cell r="J70">
            <v>210168.39999999997</v>
          </cell>
        </row>
        <row r="71">
          <cell r="A71">
            <v>260</v>
          </cell>
          <cell r="B71" t="str">
            <v>RESEX Verde Para Sempre</v>
          </cell>
          <cell r="F71">
            <v>14111.630000000001</v>
          </cell>
          <cell r="G71">
            <v>346694.19</v>
          </cell>
          <cell r="H71">
            <v>85008</v>
          </cell>
          <cell r="J71">
            <v>445813.82</v>
          </cell>
        </row>
      </sheetData>
      <sheetData sheetId="2">
        <row r="1">
          <cell r="B1" t="str">
            <v>Rótulos de Linha</v>
          </cell>
          <cell r="C1" t="str">
            <v>2014</v>
          </cell>
          <cell r="D1" t="str">
            <v>2015</v>
          </cell>
          <cell r="E1" t="str">
            <v>2016</v>
          </cell>
          <cell r="F1" t="str">
            <v>2017</v>
          </cell>
          <cell r="G1">
            <v>2018</v>
          </cell>
          <cell r="H1" t="str">
            <v>2019</v>
          </cell>
          <cell r="I1" t="str">
            <v>2020</v>
          </cell>
          <cell r="J1" t="str">
            <v>Total Geral</v>
          </cell>
        </row>
        <row r="2">
          <cell r="A2" t="str">
            <v>N/A</v>
          </cell>
          <cell r="B2" t="str">
            <v>Bloco 1 (RESEX Maracanã, Chocoaré-Matogrosso, Cuinarana e Mestre Lucindo)</v>
          </cell>
          <cell r="E2">
            <v>28572</v>
          </cell>
          <cell r="F2">
            <v>33364.5</v>
          </cell>
          <cell r="G2">
            <v>2743.5</v>
          </cell>
          <cell r="J2">
            <v>64680</v>
          </cell>
        </row>
        <row r="3">
          <cell r="A3" t="str">
            <v>N/A</v>
          </cell>
          <cell r="B3" t="str">
            <v>BLOCO 2 (RESEX Mocapajuba, Mãe Grande Curuçá, São João da Ponta)</v>
          </cell>
          <cell r="E3">
            <v>531</v>
          </cell>
          <cell r="F3">
            <v>3009</v>
          </cell>
          <cell r="G3">
            <v>531</v>
          </cell>
          <cell r="J3">
            <v>4071</v>
          </cell>
        </row>
        <row r="4">
          <cell r="A4">
            <v>3131</v>
          </cell>
          <cell r="B4" t="str">
            <v>ESEC Alto Maués</v>
          </cell>
          <cell r="G4">
            <v>1083.6799999999998</v>
          </cell>
          <cell r="H4">
            <v>19099.170000000002</v>
          </cell>
          <cell r="J4">
            <v>20182.850000000002</v>
          </cell>
        </row>
        <row r="5">
          <cell r="A5">
            <v>1034</v>
          </cell>
          <cell r="B5" t="str">
            <v>ESEC Grão Pará</v>
          </cell>
          <cell r="F5">
            <v>25181.609999999997</v>
          </cell>
          <cell r="G5">
            <v>69588.920000000013</v>
          </cell>
          <cell r="H5">
            <v>54943.7</v>
          </cell>
          <cell r="I5">
            <v>3835.35</v>
          </cell>
          <cell r="J5">
            <v>153549.58000000002</v>
          </cell>
        </row>
        <row r="6">
          <cell r="A6">
            <v>67</v>
          </cell>
          <cell r="B6" t="str">
            <v>ESEC Jari</v>
          </cell>
          <cell r="F6">
            <v>44469.47</v>
          </cell>
          <cell r="G6">
            <v>37022.660000000003</v>
          </cell>
          <cell r="H6">
            <v>9648.2999999999993</v>
          </cell>
          <cell r="I6">
            <v>9128.0099999999966</v>
          </cell>
          <cell r="J6">
            <v>100268.44</v>
          </cell>
        </row>
        <row r="7">
          <cell r="A7">
            <v>72</v>
          </cell>
          <cell r="B7" t="str">
            <v>ESEC Juami-Japurá</v>
          </cell>
        </row>
        <row r="8">
          <cell r="A8">
            <v>56</v>
          </cell>
          <cell r="B8" t="str">
            <v>ESEC Jutaí-Solimões</v>
          </cell>
          <cell r="E8">
            <v>2904</v>
          </cell>
          <cell r="F8">
            <v>25353</v>
          </cell>
          <cell r="G8">
            <v>22340.5</v>
          </cell>
          <cell r="H8">
            <v>14234.8</v>
          </cell>
          <cell r="I8">
            <v>2000</v>
          </cell>
          <cell r="J8">
            <v>66832.3</v>
          </cell>
        </row>
        <row r="9">
          <cell r="A9">
            <v>57</v>
          </cell>
          <cell r="B9" t="str">
            <v>ESEC Maracá</v>
          </cell>
          <cell r="F9">
            <v>19810.390000000003</v>
          </cell>
          <cell r="G9">
            <v>14896.2</v>
          </cell>
          <cell r="H9">
            <v>16643.34</v>
          </cell>
          <cell r="J9">
            <v>51349.930000000008</v>
          </cell>
        </row>
        <row r="10">
          <cell r="A10">
            <v>58</v>
          </cell>
          <cell r="B10" t="str">
            <v>ESEC Maracá Jipioca</v>
          </cell>
          <cell r="F10">
            <v>14386.730000000001</v>
          </cell>
          <cell r="G10">
            <v>22882.769999999997</v>
          </cell>
          <cell r="H10">
            <v>48395</v>
          </cell>
          <cell r="J10">
            <v>85664.5</v>
          </cell>
        </row>
        <row r="11">
          <cell r="A11">
            <v>60</v>
          </cell>
          <cell r="B11" t="str">
            <v>ESEC Niquiá</v>
          </cell>
          <cell r="E11">
            <v>11164.62</v>
          </cell>
          <cell r="F11">
            <v>8814.84</v>
          </cell>
          <cell r="G11">
            <v>8780.11</v>
          </cell>
          <cell r="H11">
            <v>11925.919999999998</v>
          </cell>
          <cell r="I11">
            <v>3000</v>
          </cell>
          <cell r="J11">
            <v>43685.49</v>
          </cell>
        </row>
        <row r="12">
          <cell r="A12">
            <v>68</v>
          </cell>
          <cell r="B12" t="str">
            <v>ESEC Rio Acre</v>
          </cell>
          <cell r="F12">
            <v>25241.619999999995</v>
          </cell>
          <cell r="G12">
            <v>1816.06</v>
          </cell>
          <cell r="H12">
            <v>14160.06</v>
          </cell>
          <cell r="I12">
            <v>1150.81</v>
          </cell>
          <cell r="J12">
            <v>42368.549999999996</v>
          </cell>
        </row>
        <row r="13">
          <cell r="A13">
            <v>451</v>
          </cell>
          <cell r="B13" t="str">
            <v>ESEC Rio Ronuro</v>
          </cell>
          <cell r="G13">
            <v>1858.5</v>
          </cell>
          <cell r="H13">
            <v>0</v>
          </cell>
          <cell r="J13">
            <v>1858.5</v>
          </cell>
        </row>
        <row r="14">
          <cell r="A14">
            <v>1899</v>
          </cell>
          <cell r="B14" t="str">
            <v>ESEC Rio Roosevelt</v>
          </cell>
          <cell r="F14">
            <v>2655</v>
          </cell>
          <cell r="G14">
            <v>4159.5</v>
          </cell>
          <cell r="H14">
            <v>103.43</v>
          </cell>
          <cell r="J14">
            <v>6917.93</v>
          </cell>
        </row>
        <row r="15">
          <cell r="A15">
            <v>764</v>
          </cell>
          <cell r="B15" t="str">
            <v>ESEC Samuel</v>
          </cell>
          <cell r="F15">
            <v>6058.15</v>
          </cell>
          <cell r="G15">
            <v>17299.580000000002</v>
          </cell>
          <cell r="H15">
            <v>22981.99</v>
          </cell>
          <cell r="I15">
            <v>5428.06</v>
          </cell>
          <cell r="J15">
            <v>51767.78</v>
          </cell>
        </row>
        <row r="16">
          <cell r="A16">
            <v>768</v>
          </cell>
          <cell r="B16" t="str">
            <v>ESEC Serra dos Três Irmãos</v>
          </cell>
          <cell r="F16">
            <v>9761.69</v>
          </cell>
          <cell r="G16">
            <v>29173.13</v>
          </cell>
          <cell r="H16">
            <v>18719.21</v>
          </cell>
          <cell r="I16">
            <v>2587.64</v>
          </cell>
          <cell r="J16">
            <v>60241.67</v>
          </cell>
        </row>
        <row r="17">
          <cell r="A17">
            <v>47</v>
          </cell>
          <cell r="B17" t="str">
            <v>ESEC Terra do Meio</v>
          </cell>
          <cell r="F17">
            <v>10973.599999999999</v>
          </cell>
          <cell r="G17">
            <v>38641.32</v>
          </cell>
          <cell r="H17">
            <v>97372.82</v>
          </cell>
          <cell r="I17">
            <v>7799.9299999999994</v>
          </cell>
          <cell r="J17">
            <v>154787.66999999998</v>
          </cell>
        </row>
        <row r="18">
          <cell r="A18" t="str">
            <v>N/A</v>
          </cell>
          <cell r="B18" t="str">
            <v>Mosaico do Apuí</v>
          </cell>
          <cell r="I18">
            <v>30130.699999999997</v>
          </cell>
          <cell r="J18">
            <v>30130.699999999997</v>
          </cell>
        </row>
        <row r="19">
          <cell r="A19" t="str">
            <v>N/A</v>
          </cell>
          <cell r="B19" t="str">
            <v>NGI Roraima – Gestão Socioambiental</v>
          </cell>
          <cell r="I19">
            <v>983.63</v>
          </cell>
          <cell r="J19">
            <v>983.63</v>
          </cell>
        </row>
        <row r="20">
          <cell r="A20" t="str">
            <v>N/A</v>
          </cell>
          <cell r="B20" t="str">
            <v>NGI Terra do Meio - Gestão Socioambiental</v>
          </cell>
          <cell r="I20">
            <v>32584.97</v>
          </cell>
          <cell r="J20">
            <v>32584.97</v>
          </cell>
        </row>
        <row r="21">
          <cell r="A21">
            <v>939</v>
          </cell>
          <cell r="B21" t="str">
            <v>PE Chandless</v>
          </cell>
          <cell r="F21">
            <v>22325.81</v>
          </cell>
          <cell r="G21">
            <v>4951.79</v>
          </cell>
          <cell r="H21">
            <v>7707.7100000000009</v>
          </cell>
          <cell r="I21">
            <v>646.36999999999989</v>
          </cell>
          <cell r="J21">
            <v>35631.680000000008</v>
          </cell>
        </row>
        <row r="22">
          <cell r="A22">
            <v>1495</v>
          </cell>
          <cell r="B22" t="str">
            <v>PE Corumbiara</v>
          </cell>
          <cell r="F22">
            <v>22115</v>
          </cell>
          <cell r="G22">
            <v>30688.3</v>
          </cell>
          <cell r="H22">
            <v>46829.7</v>
          </cell>
          <cell r="J22">
            <v>99633</v>
          </cell>
        </row>
        <row r="23">
          <cell r="A23">
            <v>1901</v>
          </cell>
          <cell r="B23" t="str">
            <v>PE Cristalino I e II</v>
          </cell>
          <cell r="F23">
            <v>5651.61</v>
          </cell>
          <cell r="G23">
            <v>6601.36</v>
          </cell>
          <cell r="H23">
            <v>17565.04</v>
          </cell>
          <cell r="I23">
            <v>1000</v>
          </cell>
          <cell r="J23">
            <v>30818.010000000002</v>
          </cell>
        </row>
        <row r="24">
          <cell r="A24">
            <v>765</v>
          </cell>
          <cell r="B24" t="str">
            <v>PE Guajará-Mirim</v>
          </cell>
          <cell r="F24">
            <v>30814.52</v>
          </cell>
          <cell r="G24">
            <v>14525.719999999998</v>
          </cell>
          <cell r="J24">
            <v>45340.24</v>
          </cell>
        </row>
        <row r="25">
          <cell r="A25">
            <v>455</v>
          </cell>
          <cell r="B25" t="str">
            <v>PE Igarapés do Juruena</v>
          </cell>
          <cell r="F25">
            <v>619.5</v>
          </cell>
          <cell r="H25">
            <v>18930.43</v>
          </cell>
          <cell r="J25">
            <v>19549.93</v>
          </cell>
        </row>
        <row r="26">
          <cell r="A26">
            <v>1736</v>
          </cell>
          <cell r="B26" t="str">
            <v>PE Matupiri</v>
          </cell>
          <cell r="F26">
            <v>19363.419999999998</v>
          </cell>
          <cell r="G26">
            <v>7556</v>
          </cell>
          <cell r="J26">
            <v>26919.42</v>
          </cell>
        </row>
        <row r="27">
          <cell r="A27">
            <v>1007</v>
          </cell>
          <cell r="B27" t="str">
            <v>PE Rio Negro Setor Norte</v>
          </cell>
          <cell r="F27">
            <v>48650.53</v>
          </cell>
          <cell r="G27">
            <v>56066.880000000005</v>
          </cell>
          <cell r="H27">
            <v>55119.95</v>
          </cell>
          <cell r="I27">
            <v>16946.379999999997</v>
          </cell>
          <cell r="J27">
            <v>176783.74</v>
          </cell>
        </row>
        <row r="28">
          <cell r="A28">
            <v>1006</v>
          </cell>
          <cell r="B28" t="str">
            <v>PE Rio Negro Setor Sul</v>
          </cell>
          <cell r="F28">
            <v>28334.280000000002</v>
          </cell>
          <cell r="G28">
            <v>62938.09</v>
          </cell>
          <cell r="H28">
            <v>63885.609999999986</v>
          </cell>
          <cell r="I28">
            <v>28152.95</v>
          </cell>
          <cell r="J28">
            <v>183310.93</v>
          </cell>
        </row>
        <row r="29">
          <cell r="A29">
            <v>1021</v>
          </cell>
          <cell r="B29" t="str">
            <v>PE Serra dos Martírios-Andorinhas</v>
          </cell>
          <cell r="F29">
            <v>16987.150000000001</v>
          </cell>
          <cell r="G29">
            <v>793.4</v>
          </cell>
          <cell r="J29">
            <v>17780.550000000003</v>
          </cell>
        </row>
        <row r="30">
          <cell r="A30">
            <v>774</v>
          </cell>
          <cell r="B30" t="str">
            <v>PE Serra dos Reis</v>
          </cell>
          <cell r="E30">
            <v>3455.7</v>
          </cell>
          <cell r="F30">
            <v>24546.870000000003</v>
          </cell>
          <cell r="G30">
            <v>20615.64</v>
          </cell>
          <cell r="H30">
            <v>17600.600000000002</v>
          </cell>
          <cell r="I30">
            <v>20280.05</v>
          </cell>
          <cell r="J30">
            <v>86498.860000000015</v>
          </cell>
        </row>
        <row r="31">
          <cell r="A31">
            <v>448</v>
          </cell>
          <cell r="B31" t="str">
            <v>PE Serra Ricardo Franco</v>
          </cell>
          <cell r="F31">
            <v>1770</v>
          </cell>
          <cell r="G31">
            <v>3628.5</v>
          </cell>
          <cell r="H31">
            <v>4832</v>
          </cell>
          <cell r="I31">
            <v>1000</v>
          </cell>
          <cell r="J31">
            <v>11230.5</v>
          </cell>
        </row>
        <row r="32">
          <cell r="A32">
            <v>470</v>
          </cell>
          <cell r="B32" t="str">
            <v>PE Xingu</v>
          </cell>
          <cell r="F32">
            <v>177</v>
          </cell>
          <cell r="G32">
            <v>9539.36</v>
          </cell>
          <cell r="H32">
            <v>26609.919999999998</v>
          </cell>
          <cell r="I32">
            <v>3039.8</v>
          </cell>
          <cell r="J32">
            <v>39366.080000000002</v>
          </cell>
        </row>
        <row r="33">
          <cell r="A33">
            <v>136</v>
          </cell>
          <cell r="B33" t="str">
            <v>PN Amazônia</v>
          </cell>
          <cell r="E33">
            <v>1090</v>
          </cell>
          <cell r="F33">
            <v>21119.47</v>
          </cell>
          <cell r="G33">
            <v>1770</v>
          </cell>
          <cell r="J33">
            <v>23979.47</v>
          </cell>
        </row>
        <row r="34">
          <cell r="A34">
            <v>49</v>
          </cell>
          <cell r="B34" t="str">
            <v>PN Anavilhanas</v>
          </cell>
          <cell r="E34">
            <v>13258.310000000001</v>
          </cell>
          <cell r="F34">
            <v>35068.519999999997</v>
          </cell>
          <cell r="G34">
            <v>31202.82</v>
          </cell>
          <cell r="H34">
            <v>21999.479999999996</v>
          </cell>
          <cell r="I34">
            <v>2279.4400000000005</v>
          </cell>
          <cell r="J34">
            <v>103808.56999999999</v>
          </cell>
        </row>
        <row r="35">
          <cell r="A35">
            <v>169</v>
          </cell>
          <cell r="B35" t="str">
            <v>PN Cabo Orange</v>
          </cell>
          <cell r="F35">
            <v>2889.5</v>
          </cell>
          <cell r="G35">
            <v>15094.939999999999</v>
          </cell>
          <cell r="H35">
            <v>33731.42</v>
          </cell>
          <cell r="I35">
            <v>-210.71</v>
          </cell>
          <cell r="J35">
            <v>51505.15</v>
          </cell>
        </row>
        <row r="36">
          <cell r="A36">
            <v>284</v>
          </cell>
          <cell r="B36" t="str">
            <v>PN Campos Amazônicos</v>
          </cell>
          <cell r="F36">
            <v>27723.78</v>
          </cell>
          <cell r="G36">
            <v>13840</v>
          </cell>
          <cell r="H36">
            <v>25527.41</v>
          </cell>
          <cell r="I36">
            <v>410.68999999999994</v>
          </cell>
          <cell r="J36">
            <v>67501.88</v>
          </cell>
        </row>
        <row r="37">
          <cell r="A37">
            <v>267</v>
          </cell>
          <cell r="B37" t="str">
            <v>PN Jamanxim</v>
          </cell>
          <cell r="F37">
            <v>2035.5</v>
          </cell>
          <cell r="G37">
            <v>7546.82</v>
          </cell>
          <cell r="H37">
            <v>31592.139999999996</v>
          </cell>
          <cell r="I37">
            <v>4293.5</v>
          </cell>
          <cell r="J37">
            <v>45467.959999999992</v>
          </cell>
        </row>
        <row r="38">
          <cell r="A38">
            <v>173</v>
          </cell>
          <cell r="B38" t="str">
            <v>PN Jaú</v>
          </cell>
          <cell r="F38">
            <v>41540.61</v>
          </cell>
          <cell r="G38">
            <v>57000.86</v>
          </cell>
          <cell r="H38">
            <v>72836.81</v>
          </cell>
          <cell r="I38">
            <v>3167.9</v>
          </cell>
          <cell r="J38">
            <v>174546.18</v>
          </cell>
        </row>
        <row r="39">
          <cell r="A39">
            <v>1633</v>
          </cell>
          <cell r="B39" t="str">
            <v>PN Mapinguari</v>
          </cell>
          <cell r="E39">
            <v>42699.520000000004</v>
          </cell>
          <cell r="F39">
            <v>14348.42</v>
          </cell>
          <cell r="G39">
            <v>19369.68</v>
          </cell>
          <cell r="H39">
            <v>7904.5300000000007</v>
          </cell>
          <cell r="J39">
            <v>84322.15</v>
          </cell>
        </row>
        <row r="40">
          <cell r="A40">
            <v>187</v>
          </cell>
          <cell r="B40" t="str">
            <v>PN Montanhas do Tumucumaque</v>
          </cell>
          <cell r="F40">
            <v>7630.5199999999995</v>
          </cell>
          <cell r="G40">
            <v>6121.1399999999994</v>
          </cell>
          <cell r="H40">
            <v>34665.919999999998</v>
          </cell>
          <cell r="I40">
            <v>2500</v>
          </cell>
          <cell r="J40">
            <v>50917.58</v>
          </cell>
        </row>
        <row r="41">
          <cell r="A41">
            <v>1626</v>
          </cell>
          <cell r="B41" t="str">
            <v>PN Monte Roraima</v>
          </cell>
          <cell r="G41">
            <v>3894</v>
          </cell>
          <cell r="H41">
            <v>19318.560000000001</v>
          </cell>
          <cell r="I41">
            <v>31940.33</v>
          </cell>
          <cell r="J41">
            <v>55152.89</v>
          </cell>
        </row>
        <row r="42">
          <cell r="A42">
            <v>264</v>
          </cell>
          <cell r="B42" t="str">
            <v>PN Nascentes do Lago Jari</v>
          </cell>
          <cell r="F42">
            <v>37115.53</v>
          </cell>
          <cell r="G42">
            <v>27917.739999999998</v>
          </cell>
          <cell r="H42">
            <v>33572.910000000003</v>
          </cell>
          <cell r="J42">
            <v>98606.18</v>
          </cell>
        </row>
        <row r="43">
          <cell r="A43">
            <v>163</v>
          </cell>
          <cell r="B43" t="str">
            <v>PN Pacaás Novos</v>
          </cell>
          <cell r="G43">
            <v>52</v>
          </cell>
          <cell r="H43">
            <v>58021.950000000019</v>
          </cell>
          <cell r="I43">
            <v>8765.2699999999986</v>
          </cell>
          <cell r="J43">
            <v>66839.220000000016</v>
          </cell>
        </row>
        <row r="44">
          <cell r="A44">
            <v>264</v>
          </cell>
          <cell r="B44" t="str">
            <v>PN Rio Novo</v>
          </cell>
          <cell r="G44">
            <v>8405.1</v>
          </cell>
          <cell r="H44">
            <v>21681.47</v>
          </cell>
          <cell r="I44">
            <v>4336.5</v>
          </cell>
          <cell r="J44">
            <v>34423.07</v>
          </cell>
        </row>
        <row r="45">
          <cell r="A45">
            <v>189</v>
          </cell>
          <cell r="B45" t="str">
            <v>PN Serra da Mocidade</v>
          </cell>
          <cell r="E45">
            <v>6996.5</v>
          </cell>
          <cell r="F45">
            <v>8782.5700000000015</v>
          </cell>
          <cell r="G45">
            <v>13606.690000000002</v>
          </cell>
          <cell r="H45">
            <v>54294.720000000001</v>
          </cell>
          <cell r="I45">
            <v>6073.920000000001</v>
          </cell>
          <cell r="J45">
            <v>89754.400000000009</v>
          </cell>
        </row>
        <row r="46">
          <cell r="A46">
            <v>149</v>
          </cell>
          <cell r="B46" t="str">
            <v>PN Serra do Divisor</v>
          </cell>
          <cell r="E46">
            <v>34057.93</v>
          </cell>
          <cell r="J46">
            <v>34057.93</v>
          </cell>
        </row>
        <row r="47">
          <cell r="A47">
            <v>151</v>
          </cell>
          <cell r="B47" t="str">
            <v>PN Serra do Pardo</v>
          </cell>
          <cell r="F47">
            <v>85138.200000000012</v>
          </cell>
          <cell r="G47">
            <v>32291.573299999996</v>
          </cell>
          <cell r="H47">
            <v>76267</v>
          </cell>
          <cell r="I47">
            <v>14891.57</v>
          </cell>
          <cell r="J47">
            <v>208588.34330000001</v>
          </cell>
        </row>
        <row r="48">
          <cell r="A48">
            <v>179</v>
          </cell>
          <cell r="B48" t="str">
            <v>PN Viruá</v>
          </cell>
          <cell r="F48">
            <v>30139.850000000002</v>
          </cell>
          <cell r="G48">
            <v>22655.51</v>
          </cell>
          <cell r="H48">
            <v>9565.7199999999993</v>
          </cell>
          <cell r="J48">
            <v>62361.08</v>
          </cell>
        </row>
        <row r="49">
          <cell r="A49">
            <v>981</v>
          </cell>
          <cell r="B49" t="str">
            <v>RDS Amanã</v>
          </cell>
          <cell r="F49">
            <v>33260.65</v>
          </cell>
          <cell r="G49">
            <v>74182.353000000003</v>
          </cell>
          <cell r="H49">
            <v>107652.31</v>
          </cell>
          <cell r="I49">
            <v>64787.780000000006</v>
          </cell>
          <cell r="J49">
            <v>279883.09299999999</v>
          </cell>
        </row>
        <row r="50">
          <cell r="A50">
            <v>985</v>
          </cell>
          <cell r="B50" t="str">
            <v>RDS Cujubim</v>
          </cell>
          <cell r="F50">
            <v>51097.440000000002</v>
          </cell>
          <cell r="G50">
            <v>91786.14</v>
          </cell>
          <cell r="H50">
            <v>50728.56</v>
          </cell>
          <cell r="I50">
            <v>15117.02</v>
          </cell>
          <cell r="J50">
            <v>208729.16</v>
          </cell>
        </row>
        <row r="51">
          <cell r="A51">
            <v>292</v>
          </cell>
          <cell r="B51" t="str">
            <v>RDS Iratapuru</v>
          </cell>
          <cell r="F51">
            <v>4490.21</v>
          </cell>
          <cell r="G51">
            <v>1416</v>
          </cell>
          <cell r="J51">
            <v>5906.21</v>
          </cell>
        </row>
        <row r="52">
          <cell r="A52">
            <v>218</v>
          </cell>
          <cell r="B52" t="str">
            <v>RDS Itatupã-Baquiá</v>
          </cell>
          <cell r="F52">
            <v>23707</v>
          </cell>
          <cell r="G52">
            <v>8658.65</v>
          </cell>
          <cell r="J52">
            <v>32365.65</v>
          </cell>
        </row>
        <row r="53">
          <cell r="A53">
            <v>1573</v>
          </cell>
          <cell r="B53" t="str">
            <v>RDS Juma</v>
          </cell>
          <cell r="E53">
            <v>42636.07</v>
          </cell>
          <cell r="F53">
            <v>70662.059999999983</v>
          </cell>
          <cell r="G53">
            <v>30886.799999999999</v>
          </cell>
          <cell r="H53">
            <v>53477.720000000008</v>
          </cell>
          <cell r="I53">
            <v>14351.26</v>
          </cell>
          <cell r="J53">
            <v>212013.90999999997</v>
          </cell>
        </row>
        <row r="54">
          <cell r="A54">
            <v>986</v>
          </cell>
          <cell r="B54" t="str">
            <v>RDS Mamirauá</v>
          </cell>
          <cell r="E54">
            <v>45675.58</v>
          </cell>
          <cell r="F54">
            <v>61494.77</v>
          </cell>
          <cell r="G54">
            <v>83849.989999999976</v>
          </cell>
          <cell r="H54">
            <v>61287.519999999997</v>
          </cell>
          <cell r="I54">
            <v>83671.22</v>
          </cell>
          <cell r="J54">
            <v>335979.07999999996</v>
          </cell>
        </row>
        <row r="55">
          <cell r="A55">
            <v>987</v>
          </cell>
          <cell r="B55" t="str">
            <v>RDS Piagaçu-Purus</v>
          </cell>
          <cell r="F55">
            <v>49042</v>
          </cell>
          <cell r="G55">
            <v>48267.189999999995</v>
          </cell>
          <cell r="H55">
            <v>57306.520000000004</v>
          </cell>
          <cell r="I55">
            <v>42664.929999999993</v>
          </cell>
          <cell r="J55">
            <v>197280.64000000001</v>
          </cell>
        </row>
        <row r="56">
          <cell r="A56">
            <v>988</v>
          </cell>
          <cell r="B56" t="str">
            <v>RDS Rio Amapá</v>
          </cell>
        </row>
        <row r="57">
          <cell r="A57">
            <v>1977</v>
          </cell>
          <cell r="B57" t="str">
            <v>RDS Rio Madeira</v>
          </cell>
          <cell r="E57">
            <v>29589.01</v>
          </cell>
          <cell r="F57">
            <v>66834.94</v>
          </cell>
          <cell r="G57">
            <v>41994.9</v>
          </cell>
          <cell r="H57">
            <v>53417.25</v>
          </cell>
          <cell r="I57">
            <v>16286.1</v>
          </cell>
          <cell r="J57">
            <v>208122.2</v>
          </cell>
        </row>
        <row r="58">
          <cell r="A58">
            <v>1730</v>
          </cell>
          <cell r="B58" t="str">
            <v>RDS Rio Negro</v>
          </cell>
          <cell r="F58">
            <v>15640.19</v>
          </cell>
          <cell r="G58">
            <v>11083.28</v>
          </cell>
          <cell r="J58">
            <v>26723.47</v>
          </cell>
        </row>
        <row r="59">
          <cell r="A59">
            <v>989</v>
          </cell>
          <cell r="B59" t="str">
            <v>RDS Uacari</v>
          </cell>
          <cell r="F59">
            <v>31664.809999999998</v>
          </cell>
          <cell r="G59">
            <v>66638.549999999988</v>
          </cell>
          <cell r="H59">
            <v>41079.379999999997</v>
          </cell>
          <cell r="I59">
            <v>21029.06</v>
          </cell>
          <cell r="J59">
            <v>160411.79999999999</v>
          </cell>
        </row>
        <row r="60">
          <cell r="A60">
            <v>990</v>
          </cell>
          <cell r="B60" t="str">
            <v>RDS Uatumã</v>
          </cell>
          <cell r="F60">
            <v>37415.800000000003</v>
          </cell>
          <cell r="G60">
            <v>6725.57</v>
          </cell>
          <cell r="J60">
            <v>44141.37</v>
          </cell>
        </row>
        <row r="61">
          <cell r="A61">
            <v>194</v>
          </cell>
          <cell r="B61" t="str">
            <v>REBIO Abufari</v>
          </cell>
          <cell r="E61">
            <v>6188.9400000000005</v>
          </cell>
          <cell r="F61">
            <v>2462.0100000000002</v>
          </cell>
          <cell r="G61">
            <v>15642.5</v>
          </cell>
          <cell r="H61">
            <v>25585.289999999997</v>
          </cell>
          <cell r="J61">
            <v>49878.74</v>
          </cell>
        </row>
        <row r="62">
          <cell r="A62">
            <v>206</v>
          </cell>
          <cell r="B62" t="str">
            <v>REBIO Guaporé</v>
          </cell>
          <cell r="G62">
            <v>18495.909999999996</v>
          </cell>
          <cell r="H62">
            <v>44066.250000000007</v>
          </cell>
          <cell r="I62">
            <v>6228.85</v>
          </cell>
          <cell r="J62">
            <v>68791.010000000009</v>
          </cell>
        </row>
        <row r="63">
          <cell r="A63">
            <v>207</v>
          </cell>
          <cell r="B63" t="str">
            <v>REBIO Gurupi</v>
          </cell>
          <cell r="F63">
            <v>19696.480000000003</v>
          </cell>
          <cell r="G63">
            <v>39827.229999999996</v>
          </cell>
          <cell r="H63">
            <v>57165.599999999991</v>
          </cell>
          <cell r="I63">
            <v>-35</v>
          </cell>
          <cell r="J63">
            <v>116654.31</v>
          </cell>
        </row>
        <row r="64">
          <cell r="A64">
            <v>208</v>
          </cell>
          <cell r="B64" t="str">
            <v>REBIO Jaru</v>
          </cell>
          <cell r="C64">
            <v>571.37</v>
          </cell>
          <cell r="D64">
            <v>6968.6399999999994</v>
          </cell>
          <cell r="E64">
            <v>2518.0100000000002</v>
          </cell>
          <cell r="F64">
            <v>24841.090000000004</v>
          </cell>
          <cell r="G64">
            <v>2898.65</v>
          </cell>
          <cell r="H64">
            <v>19750.57</v>
          </cell>
          <cell r="I64">
            <v>2783.5299999999997</v>
          </cell>
          <cell r="J64">
            <v>60331.86</v>
          </cell>
        </row>
        <row r="65">
          <cell r="A65">
            <v>209</v>
          </cell>
          <cell r="B65" t="str">
            <v>REBIO Lago Piratuba</v>
          </cell>
          <cell r="F65">
            <v>40872.110000000008</v>
          </cell>
          <cell r="G65">
            <v>53476.88</v>
          </cell>
          <cell r="H65">
            <v>60736.09</v>
          </cell>
          <cell r="I65">
            <v>45791.7</v>
          </cell>
          <cell r="J65">
            <v>200876.78000000003</v>
          </cell>
        </row>
        <row r="66">
          <cell r="A66">
            <v>1033</v>
          </cell>
          <cell r="B66" t="str">
            <v>REBIO Maicuru</v>
          </cell>
          <cell r="G66">
            <v>64882</v>
          </cell>
          <cell r="H66">
            <v>14550.16</v>
          </cell>
          <cell r="I66">
            <v>3843.2</v>
          </cell>
          <cell r="J66">
            <v>83275.360000000001</v>
          </cell>
        </row>
        <row r="67">
          <cell r="A67">
            <v>216</v>
          </cell>
          <cell r="B67" t="str">
            <v>REBIO Nascentes da Serra do Cachimbo</v>
          </cell>
          <cell r="E67">
            <v>13684.6</v>
          </cell>
          <cell r="F67">
            <v>1241.01</v>
          </cell>
          <cell r="H67">
            <v>5301.5</v>
          </cell>
          <cell r="J67">
            <v>20227.11</v>
          </cell>
        </row>
        <row r="68">
          <cell r="A68">
            <v>210</v>
          </cell>
          <cell r="B68" t="str">
            <v>REBIO Rio Trombetas</v>
          </cell>
          <cell r="G68">
            <v>6267.42</v>
          </cell>
          <cell r="H68">
            <v>33223.17</v>
          </cell>
          <cell r="I68">
            <v>7220.5</v>
          </cell>
          <cell r="J68">
            <v>46711.09</v>
          </cell>
        </row>
        <row r="69">
          <cell r="A69">
            <v>211</v>
          </cell>
          <cell r="B69" t="str">
            <v>REBIO Tapirapé</v>
          </cell>
          <cell r="F69">
            <v>51961.299999999996</v>
          </cell>
          <cell r="G69">
            <v>27525.49</v>
          </cell>
          <cell r="H69">
            <v>52073.42</v>
          </cell>
          <cell r="I69">
            <v>1700</v>
          </cell>
          <cell r="J69">
            <v>133260.21</v>
          </cell>
        </row>
        <row r="70">
          <cell r="A70">
            <v>213</v>
          </cell>
          <cell r="B70" t="str">
            <v>REBIO Uatumã</v>
          </cell>
          <cell r="F70">
            <v>7687.77</v>
          </cell>
          <cell r="G70">
            <v>23380.399999999998</v>
          </cell>
          <cell r="H70">
            <v>19540.89</v>
          </cell>
          <cell r="I70">
            <v>8889.67</v>
          </cell>
          <cell r="J70">
            <v>59498.729999999996</v>
          </cell>
        </row>
        <row r="71">
          <cell r="A71">
            <v>274</v>
          </cell>
          <cell r="B71" t="str">
            <v>RESEX Alto Tarauacá</v>
          </cell>
          <cell r="F71">
            <v>3535.2599999999998</v>
          </cell>
          <cell r="G71">
            <v>34185.520000000004</v>
          </cell>
          <cell r="H71">
            <v>45609.31</v>
          </cell>
          <cell r="I71">
            <v>6457.0100000000011</v>
          </cell>
          <cell r="J71">
            <v>89787.099999999991</v>
          </cell>
        </row>
        <row r="72">
          <cell r="A72">
            <v>285</v>
          </cell>
          <cell r="B72" t="str">
            <v>RESEX Arapixi</v>
          </cell>
          <cell r="E72">
            <v>17873.5</v>
          </cell>
          <cell r="F72">
            <v>5487</v>
          </cell>
          <cell r="J72">
            <v>23360.5</v>
          </cell>
        </row>
        <row r="73">
          <cell r="A73">
            <v>273</v>
          </cell>
          <cell r="B73" t="str">
            <v>RESEX Arioca Pruanã</v>
          </cell>
          <cell r="F73">
            <v>31885.919999999998</v>
          </cell>
          <cell r="G73">
            <v>34447.14</v>
          </cell>
          <cell r="H73">
            <v>25923.360000000004</v>
          </cell>
          <cell r="I73">
            <v>5052.49</v>
          </cell>
          <cell r="J73">
            <v>97308.91</v>
          </cell>
        </row>
        <row r="74">
          <cell r="A74">
            <v>220</v>
          </cell>
          <cell r="B74" t="str">
            <v>RESEX Auatí-Paraná</v>
          </cell>
          <cell r="F74">
            <v>6977.4</v>
          </cell>
          <cell r="G74">
            <v>26131.85</v>
          </cell>
          <cell r="H74">
            <v>72063.48</v>
          </cell>
          <cell r="I74">
            <v>1706.43</v>
          </cell>
          <cell r="J74">
            <v>106879.15999999999</v>
          </cell>
        </row>
        <row r="75">
          <cell r="A75">
            <v>230</v>
          </cell>
          <cell r="B75" t="str">
            <v>RESEX Baixo Juruá</v>
          </cell>
          <cell r="F75">
            <v>27639.899999999998</v>
          </cell>
          <cell r="G75">
            <v>54258.63</v>
          </cell>
          <cell r="H75">
            <v>61213.59</v>
          </cell>
          <cell r="I75">
            <v>4941.1000000000004</v>
          </cell>
          <cell r="J75">
            <v>148053.22</v>
          </cell>
        </row>
        <row r="76">
          <cell r="A76">
            <v>1518</v>
          </cell>
          <cell r="B76" t="str">
            <v>RESEX Cajari</v>
          </cell>
          <cell r="F76">
            <v>3521.02</v>
          </cell>
          <cell r="G76">
            <v>666</v>
          </cell>
          <cell r="H76">
            <v>15078.86</v>
          </cell>
          <cell r="I76">
            <v>654.5</v>
          </cell>
          <cell r="J76">
            <v>19920.38</v>
          </cell>
        </row>
        <row r="77">
          <cell r="A77">
            <v>1733</v>
          </cell>
          <cell r="B77" t="str">
            <v>RESEX Canutama</v>
          </cell>
          <cell r="E77">
            <v>55787.44</v>
          </cell>
          <cell r="F77">
            <v>40277.160000000003</v>
          </cell>
          <cell r="G77">
            <v>2734.34</v>
          </cell>
          <cell r="J77">
            <v>98798.94</v>
          </cell>
        </row>
        <row r="78">
          <cell r="A78">
            <v>991</v>
          </cell>
          <cell r="B78" t="str">
            <v>RESEX Catuá-Ipixuna</v>
          </cell>
          <cell r="F78">
            <v>38389.320000000007</v>
          </cell>
          <cell r="G78">
            <v>19601.75</v>
          </cell>
          <cell r="H78">
            <v>82565.920000000013</v>
          </cell>
          <cell r="I78">
            <v>33334.630000000012</v>
          </cell>
          <cell r="J78">
            <v>173891.62000000002</v>
          </cell>
        </row>
        <row r="79">
          <cell r="A79">
            <v>232</v>
          </cell>
          <cell r="B79" t="str">
            <v>RESEX Cazumbá-Iracema</v>
          </cell>
          <cell r="F79">
            <v>15097.5</v>
          </cell>
          <cell r="G79">
            <v>35024.65</v>
          </cell>
          <cell r="H79">
            <v>27217.17</v>
          </cell>
          <cell r="I79">
            <v>531</v>
          </cell>
          <cell r="J79">
            <v>77870.320000000007</v>
          </cell>
        </row>
        <row r="80">
          <cell r="A80">
            <v>222</v>
          </cell>
          <cell r="B80" t="str">
            <v>RESEX Chico Mendes</v>
          </cell>
          <cell r="F80">
            <v>70185.590000000011</v>
          </cell>
          <cell r="G80">
            <v>48622.429999999993</v>
          </cell>
          <cell r="H80">
            <v>40568.589999999997</v>
          </cell>
          <cell r="I80">
            <v>805.3</v>
          </cell>
          <cell r="J80">
            <v>160181.90999999997</v>
          </cell>
        </row>
        <row r="81">
          <cell r="A81">
            <v>3134</v>
          </cell>
          <cell r="B81" t="str">
            <v>RESEX Cuinarana</v>
          </cell>
          <cell r="G81">
            <v>6480.75</v>
          </cell>
          <cell r="H81">
            <v>796.99</v>
          </cell>
          <cell r="I81">
            <v>2633.5</v>
          </cell>
          <cell r="J81">
            <v>9911.24</v>
          </cell>
        </row>
        <row r="82">
          <cell r="A82">
            <v>279</v>
          </cell>
          <cell r="B82" t="str">
            <v>RESEX Cururupu</v>
          </cell>
          <cell r="F82">
            <v>7009.2199999999993</v>
          </cell>
          <cell r="H82">
            <v>37404.86</v>
          </cell>
          <cell r="I82">
            <v>14201.770000000002</v>
          </cell>
          <cell r="J82">
            <v>58615.850000000006</v>
          </cell>
        </row>
        <row r="83">
          <cell r="A83">
            <v>775</v>
          </cell>
          <cell r="B83" t="str">
            <v>RESEX Estadual do Rio Cautário</v>
          </cell>
          <cell r="E83">
            <v>21336.79</v>
          </cell>
          <cell r="F83">
            <v>25961.84</v>
          </cell>
          <cell r="G83">
            <v>752.87</v>
          </cell>
          <cell r="J83">
            <v>48051.500000000007</v>
          </cell>
        </row>
        <row r="84">
          <cell r="A84">
            <v>238</v>
          </cell>
          <cell r="B84" t="str">
            <v>RESEX Federal do Rio Cautário</v>
          </cell>
          <cell r="F84">
            <v>4379.6499999999996</v>
          </cell>
          <cell r="G84">
            <v>13081.3</v>
          </cell>
          <cell r="H84">
            <v>13332.87</v>
          </cell>
          <cell r="J84">
            <v>30793.82</v>
          </cell>
        </row>
        <row r="85">
          <cell r="A85">
            <v>463</v>
          </cell>
          <cell r="B85" t="str">
            <v>RESEX Guariba-Roosevelt</v>
          </cell>
          <cell r="F85">
            <v>732</v>
          </cell>
          <cell r="G85">
            <v>8271</v>
          </cell>
          <cell r="I85">
            <v>7726</v>
          </cell>
          <cell r="J85">
            <v>16729</v>
          </cell>
        </row>
        <row r="86">
          <cell r="A86">
            <v>241</v>
          </cell>
          <cell r="B86" t="str">
            <v>RESEX Ipaú-Anilzinho</v>
          </cell>
          <cell r="F86">
            <v>25726.7</v>
          </cell>
          <cell r="G86">
            <v>39935.54</v>
          </cell>
          <cell r="H86">
            <v>47101.090000000011</v>
          </cell>
          <cell r="I86">
            <v>13219.280000000002</v>
          </cell>
          <cell r="J86">
            <v>125982.61000000002</v>
          </cell>
        </row>
        <row r="87">
          <cell r="A87">
            <v>1628</v>
          </cell>
          <cell r="B87" t="str">
            <v>RESEX Ituxí</v>
          </cell>
          <cell r="F87">
            <v>120029.70999999999</v>
          </cell>
          <cell r="G87">
            <v>82832.919999999984</v>
          </cell>
          <cell r="H87">
            <v>49106.79</v>
          </cell>
          <cell r="I87">
            <v>89088.530000000013</v>
          </cell>
          <cell r="J87">
            <v>341057.95</v>
          </cell>
        </row>
        <row r="88">
          <cell r="A88">
            <v>242</v>
          </cell>
          <cell r="B88" t="str">
            <v>RESEX Lago Capanã Grande</v>
          </cell>
          <cell r="G88">
            <v>9500.27</v>
          </cell>
          <cell r="H88">
            <v>28192.460000000003</v>
          </cell>
          <cell r="I88">
            <v>19307.57</v>
          </cell>
          <cell r="J88">
            <v>57000.3</v>
          </cell>
        </row>
        <row r="89">
          <cell r="A89">
            <v>243</v>
          </cell>
          <cell r="B89" t="str">
            <v>RESEX Mãe Grande Curuçá</v>
          </cell>
          <cell r="G89">
            <v>2998.41</v>
          </cell>
          <cell r="H89">
            <v>42130.860000000008</v>
          </cell>
          <cell r="I89">
            <v>19170.21</v>
          </cell>
          <cell r="J89">
            <v>64299.48</v>
          </cell>
        </row>
        <row r="90">
          <cell r="A90">
            <v>244</v>
          </cell>
          <cell r="B90" t="str">
            <v>RESEX Mapuá</v>
          </cell>
          <cell r="F90">
            <v>28249.41</v>
          </cell>
          <cell r="G90">
            <v>5007.05</v>
          </cell>
          <cell r="H90">
            <v>80733.009999999995</v>
          </cell>
          <cell r="J90">
            <v>113989.47</v>
          </cell>
        </row>
        <row r="91">
          <cell r="A91">
            <v>227</v>
          </cell>
          <cell r="B91" t="str">
            <v>RESEX Maracanã</v>
          </cell>
          <cell r="E91">
            <v>5078.8300000000008</v>
          </cell>
          <cell r="F91">
            <v>30098.580000000009</v>
          </cell>
          <cell r="G91">
            <v>14330.539999999999</v>
          </cell>
          <cell r="H91">
            <v>39575.619999999995</v>
          </cell>
          <cell r="I91">
            <v>14227.07</v>
          </cell>
          <cell r="J91">
            <v>103310.64000000001</v>
          </cell>
        </row>
        <row r="92">
          <cell r="A92">
            <v>223</v>
          </cell>
          <cell r="B92" t="str">
            <v>RESEx Marinha Chocoaré-Mato Grosso</v>
          </cell>
          <cell r="G92">
            <v>6021.75</v>
          </cell>
          <cell r="H92">
            <v>4227.1500000000005</v>
          </cell>
          <cell r="I92">
            <v>1825.06</v>
          </cell>
          <cell r="J92">
            <v>12073.960000000001</v>
          </cell>
        </row>
        <row r="93">
          <cell r="A93">
            <v>235</v>
          </cell>
          <cell r="B93" t="str">
            <v>RESEX Médio Juruá</v>
          </cell>
          <cell r="E93">
            <v>10964.6</v>
          </cell>
          <cell r="F93">
            <v>16956.12</v>
          </cell>
          <cell r="G93">
            <v>8964.5399999999991</v>
          </cell>
          <cell r="H93">
            <v>350</v>
          </cell>
          <cell r="I93">
            <v>8582.17</v>
          </cell>
          <cell r="J93">
            <v>45817.43</v>
          </cell>
        </row>
        <row r="94">
          <cell r="A94">
            <v>1606</v>
          </cell>
          <cell r="B94" t="str">
            <v>RESEX Médio Purús</v>
          </cell>
          <cell r="F94">
            <v>29497.5</v>
          </cell>
          <cell r="G94">
            <v>113619.29999999999</v>
          </cell>
          <cell r="H94">
            <v>18291.900000000001</v>
          </cell>
          <cell r="I94">
            <v>10929</v>
          </cell>
          <cell r="J94">
            <v>172337.69999999998</v>
          </cell>
        </row>
        <row r="95">
          <cell r="A95">
            <v>3133</v>
          </cell>
          <cell r="B95" t="str">
            <v>RESEX Mestre Lucindo</v>
          </cell>
          <cell r="G95">
            <v>7028.7</v>
          </cell>
          <cell r="H95">
            <v>2903.29</v>
          </cell>
          <cell r="I95">
            <v>12752.14</v>
          </cell>
          <cell r="J95">
            <v>22684.129999999997</v>
          </cell>
        </row>
        <row r="96">
          <cell r="A96">
            <v>3132</v>
          </cell>
          <cell r="B96" t="str">
            <v>RESEX Mocapajuba</v>
          </cell>
          <cell r="F96">
            <v>214.45</v>
          </cell>
          <cell r="G96">
            <v>6935.04</v>
          </cell>
          <cell r="H96">
            <v>9576.4</v>
          </cell>
          <cell r="J96">
            <v>16725.89</v>
          </cell>
        </row>
        <row r="97">
          <cell r="A97">
            <v>1810</v>
          </cell>
          <cell r="B97" t="str">
            <v>RESEX Renascer</v>
          </cell>
          <cell r="F97">
            <v>45266.91</v>
          </cell>
          <cell r="G97">
            <v>99753.72</v>
          </cell>
          <cell r="H97">
            <v>36466.170000000006</v>
          </cell>
          <cell r="I97">
            <v>37519.54</v>
          </cell>
          <cell r="J97">
            <v>219006.34000000003</v>
          </cell>
        </row>
        <row r="98">
          <cell r="A98">
            <v>1506</v>
          </cell>
          <cell r="B98" t="str">
            <v>RESEX Rio Gregório</v>
          </cell>
          <cell r="F98">
            <v>35530.26</v>
          </cell>
          <cell r="G98">
            <v>19425.38</v>
          </cell>
          <cell r="J98">
            <v>54955.64</v>
          </cell>
        </row>
        <row r="99">
          <cell r="A99">
            <v>280</v>
          </cell>
          <cell r="B99" t="str">
            <v>RESEX Rio Iriri</v>
          </cell>
          <cell r="F99">
            <v>124334.91</v>
          </cell>
          <cell r="G99">
            <v>187552.94</v>
          </cell>
          <cell r="H99">
            <v>72069.030000000013</v>
          </cell>
          <cell r="I99">
            <v>1102</v>
          </cell>
          <cell r="J99">
            <v>385058.88</v>
          </cell>
        </row>
        <row r="100">
          <cell r="A100">
            <v>256</v>
          </cell>
          <cell r="B100" t="str">
            <v>RESEX Rio Ouro Preto</v>
          </cell>
          <cell r="F100">
            <v>22963.52</v>
          </cell>
          <cell r="G100">
            <v>31732.960000000003</v>
          </cell>
          <cell r="H100">
            <v>32231.38</v>
          </cell>
          <cell r="I100">
            <v>7992.3099999999995</v>
          </cell>
          <cell r="J100">
            <v>94920.17</v>
          </cell>
        </row>
        <row r="101">
          <cell r="A101">
            <v>772</v>
          </cell>
          <cell r="B101" t="str">
            <v>RESEX Rio Pacaás Novos</v>
          </cell>
          <cell r="E101">
            <v>14491.9</v>
          </cell>
          <cell r="F101">
            <v>54932.98</v>
          </cell>
          <cell r="G101">
            <v>60683.05</v>
          </cell>
          <cell r="H101">
            <v>45068.14</v>
          </cell>
          <cell r="I101">
            <v>6476.76</v>
          </cell>
          <cell r="J101">
            <v>181652.83000000002</v>
          </cell>
        </row>
        <row r="102">
          <cell r="A102">
            <v>283</v>
          </cell>
          <cell r="B102" t="str">
            <v>RESEX Rio Preto-Jacundá</v>
          </cell>
          <cell r="F102">
            <v>39731.259999999995</v>
          </cell>
          <cell r="G102">
            <v>3177.34</v>
          </cell>
          <cell r="J102">
            <v>42908.599999999991</v>
          </cell>
        </row>
        <row r="103">
          <cell r="A103">
            <v>1635</v>
          </cell>
          <cell r="B103" t="str">
            <v>RESEX Rio Xingu</v>
          </cell>
          <cell r="D103">
            <v>143007.88</v>
          </cell>
          <cell r="E103">
            <v>6426.88</v>
          </cell>
          <cell r="F103">
            <v>9120</v>
          </cell>
          <cell r="G103">
            <v>75858.320000000007</v>
          </cell>
          <cell r="H103">
            <v>44464.51</v>
          </cell>
          <cell r="J103">
            <v>278877.59000000003</v>
          </cell>
        </row>
        <row r="104">
          <cell r="A104">
            <v>257</v>
          </cell>
          <cell r="B104" t="str">
            <v>RESEX Riozinho da Liberdade</v>
          </cell>
          <cell r="F104">
            <v>1327.5</v>
          </cell>
          <cell r="G104">
            <v>24934.719999999998</v>
          </cell>
          <cell r="H104">
            <v>9641.66</v>
          </cell>
          <cell r="I104">
            <v>34253.68</v>
          </cell>
          <cell r="J104">
            <v>70157.56</v>
          </cell>
        </row>
        <row r="105">
          <cell r="A105">
            <v>258</v>
          </cell>
          <cell r="B105" t="str">
            <v>RESEX Riozinho do Anfrísio</v>
          </cell>
          <cell r="F105">
            <v>46712.529999999992</v>
          </cell>
          <cell r="G105">
            <v>95305.73000000001</v>
          </cell>
          <cell r="H105">
            <v>19153.25</v>
          </cell>
          <cell r="J105">
            <v>161171.51</v>
          </cell>
        </row>
        <row r="106">
          <cell r="A106">
            <v>228</v>
          </cell>
          <cell r="B106" t="str">
            <v>RESEX São João do Ponta</v>
          </cell>
          <cell r="G106">
            <v>14334.910000000002</v>
          </cell>
          <cell r="H106">
            <v>13827.68</v>
          </cell>
          <cell r="I106">
            <v>3715.5</v>
          </cell>
          <cell r="J106">
            <v>31878.090000000004</v>
          </cell>
        </row>
        <row r="107">
          <cell r="A107">
            <v>259</v>
          </cell>
          <cell r="B107" t="str">
            <v>RESEX Tapajós-Arapiuns</v>
          </cell>
          <cell r="E107">
            <v>58639.150000000009</v>
          </cell>
          <cell r="F107">
            <v>32785.729999999996</v>
          </cell>
          <cell r="G107">
            <v>61406.170000000006</v>
          </cell>
          <cell r="H107">
            <v>34633.260000000009</v>
          </cell>
          <cell r="I107">
            <v>10601.299999999997</v>
          </cell>
          <cell r="J107">
            <v>198065.61000000002</v>
          </cell>
        </row>
        <row r="108">
          <cell r="A108">
            <v>282</v>
          </cell>
          <cell r="B108" t="str">
            <v>RESEX Terra Grande Pracuúba</v>
          </cell>
          <cell r="F108">
            <v>2160</v>
          </cell>
          <cell r="G108">
            <v>4643.91</v>
          </cell>
          <cell r="H108">
            <v>12595.75</v>
          </cell>
          <cell r="I108">
            <v>778.5</v>
          </cell>
          <cell r="J108">
            <v>20178.16</v>
          </cell>
        </row>
        <row r="109">
          <cell r="A109">
            <v>260</v>
          </cell>
          <cell r="B109" t="str">
            <v>RESEX Verde Para Sempre</v>
          </cell>
          <cell r="F109">
            <v>17851.79</v>
          </cell>
          <cell r="G109">
            <v>69315</v>
          </cell>
          <cell r="H109">
            <v>146014.81</v>
          </cell>
          <cell r="I109">
            <v>26632.29</v>
          </cell>
          <cell r="J109">
            <v>259813.89</v>
          </cell>
        </row>
        <row r="110">
          <cell r="A110" t="str">
            <v>N/A</v>
          </cell>
          <cell r="B110" t="str">
            <v>UNA Itaituba - Gestão Socioambiental</v>
          </cell>
          <cell r="I110">
            <v>21331.46</v>
          </cell>
          <cell r="J110">
            <v>21331.46</v>
          </cell>
        </row>
      </sheetData>
      <sheetData sheetId="3">
        <row r="1">
          <cell r="B1" t="str">
            <v>Rótulos de Linha</v>
          </cell>
          <cell r="C1" t="str">
            <v>2014</v>
          </cell>
          <cell r="D1" t="str">
            <v>2015</v>
          </cell>
          <cell r="E1" t="str">
            <v>2016</v>
          </cell>
          <cell r="F1" t="str">
            <v>2017</v>
          </cell>
          <cell r="G1">
            <v>2018</v>
          </cell>
          <cell r="H1" t="str">
            <v>2019</v>
          </cell>
          <cell r="I1" t="str">
            <v>2020</v>
          </cell>
          <cell r="J1" t="str">
            <v>Total Geral</v>
          </cell>
        </row>
        <row r="2">
          <cell r="A2">
            <v>47</v>
          </cell>
          <cell r="B2" t="str">
            <v>ESEC Terra do Meio</v>
          </cell>
          <cell r="G2">
            <v>7720.49</v>
          </cell>
          <cell r="H2">
            <v>6797.52</v>
          </cell>
          <cell r="I2">
            <v>5647.01</v>
          </cell>
          <cell r="J2">
            <v>20165.02</v>
          </cell>
        </row>
        <row r="3">
          <cell r="A3" t="str">
            <v>N/A</v>
          </cell>
          <cell r="B3" t="str">
            <v>NGI Terra do Meio - Ordenamento Territorial</v>
          </cell>
          <cell r="I3">
            <v>5600</v>
          </cell>
          <cell r="J3">
            <v>5600</v>
          </cell>
        </row>
        <row r="4">
          <cell r="A4">
            <v>939</v>
          </cell>
          <cell r="B4" t="str">
            <v>PE Chandless</v>
          </cell>
          <cell r="F4">
            <v>12658.24</v>
          </cell>
          <cell r="G4">
            <v>81074.48</v>
          </cell>
          <cell r="H4">
            <v>6640.26</v>
          </cell>
          <cell r="I4">
            <v>3000</v>
          </cell>
          <cell r="J4">
            <v>103372.98</v>
          </cell>
        </row>
        <row r="5">
          <cell r="A5">
            <v>1007</v>
          </cell>
          <cell r="B5" t="str">
            <v>PE Rio Negro Setor Norte</v>
          </cell>
          <cell r="H5">
            <v>9200</v>
          </cell>
          <cell r="I5">
            <v>3714.03</v>
          </cell>
          <cell r="J5">
            <v>12914.03</v>
          </cell>
        </row>
        <row r="6">
          <cell r="A6">
            <v>169</v>
          </cell>
          <cell r="B6" t="str">
            <v>PN Cabo Orange</v>
          </cell>
          <cell r="I6">
            <v>1117.5899999999999</v>
          </cell>
          <cell r="J6">
            <v>1117.5899999999999</v>
          </cell>
        </row>
        <row r="7">
          <cell r="A7">
            <v>173</v>
          </cell>
          <cell r="B7" t="str">
            <v>PN Jaú</v>
          </cell>
          <cell r="G7">
            <v>33679</v>
          </cell>
          <cell r="H7">
            <v>94944.939999999988</v>
          </cell>
          <cell r="I7">
            <v>30534.54</v>
          </cell>
          <cell r="J7">
            <v>159158.47999999998</v>
          </cell>
        </row>
        <row r="8">
          <cell r="A8">
            <v>187</v>
          </cell>
          <cell r="B8" t="str">
            <v>PN Montanhas do Tumucumaque</v>
          </cell>
          <cell r="G8">
            <v>7253.36</v>
          </cell>
          <cell r="H8">
            <v>15303.32</v>
          </cell>
          <cell r="I8">
            <v>23918.5</v>
          </cell>
          <cell r="J8">
            <v>46475.18</v>
          </cell>
        </row>
        <row r="9">
          <cell r="A9">
            <v>151</v>
          </cell>
          <cell r="B9" t="str">
            <v>PN Serra do Pardo</v>
          </cell>
          <cell r="F9">
            <v>20661.849999999999</v>
          </cell>
          <cell r="G9">
            <v>45587.793299999998</v>
          </cell>
          <cell r="H9">
            <v>10054.130000000001</v>
          </cell>
          <cell r="J9">
            <v>76303.773300000001</v>
          </cell>
        </row>
        <row r="10">
          <cell r="A10">
            <v>207</v>
          </cell>
          <cell r="B10" t="str">
            <v>REBIO Gurupi</v>
          </cell>
          <cell r="F10">
            <v>18794.64</v>
          </cell>
          <cell r="G10">
            <v>1348.32</v>
          </cell>
          <cell r="J10">
            <v>20142.96</v>
          </cell>
        </row>
        <row r="11">
          <cell r="A11">
            <v>209</v>
          </cell>
          <cell r="B11" t="str">
            <v>REBIO Lago Piratuba</v>
          </cell>
          <cell r="F11">
            <v>1600.4</v>
          </cell>
          <cell r="G11">
            <v>858.92</v>
          </cell>
          <cell r="H11">
            <v>18353.389999999996</v>
          </cell>
          <cell r="I11">
            <v>3490.5499999999997</v>
          </cell>
          <cell r="J11">
            <v>24303.259999999995</v>
          </cell>
        </row>
        <row r="12">
          <cell r="A12">
            <v>210</v>
          </cell>
          <cell r="B12" t="str">
            <v>REBIO Rio Trombetas</v>
          </cell>
          <cell r="G12">
            <v>32041.21</v>
          </cell>
          <cell r="H12">
            <v>43256.090000000004</v>
          </cell>
          <cell r="I12">
            <v>16763.059999999998</v>
          </cell>
          <cell r="J12">
            <v>92060.36</v>
          </cell>
        </row>
        <row r="13">
          <cell r="A13">
            <v>242</v>
          </cell>
          <cell r="B13" t="str">
            <v>RESEX Lago Capanã Grande</v>
          </cell>
          <cell r="I13">
            <v>4999.5</v>
          </cell>
          <cell r="J13">
            <v>4999.5</v>
          </cell>
        </row>
        <row r="14">
          <cell r="A14" t="str">
            <v>N/A</v>
          </cell>
          <cell r="B14" t="str">
            <v>UNA Itaituba - Ordenamento Territorial</v>
          </cell>
          <cell r="I14">
            <v>36125.380000000005</v>
          </cell>
          <cell r="J14">
            <v>36125.380000000005</v>
          </cell>
        </row>
        <row r="15">
          <cell r="B15" t="str">
            <v>Total Geral</v>
          </cell>
          <cell r="F15">
            <v>53715.13</v>
          </cell>
          <cell r="G15">
            <v>209563.57330000002</v>
          </cell>
          <cell r="H15">
            <v>204549.64999999997</v>
          </cell>
          <cell r="I15">
            <v>134910.16</v>
          </cell>
          <cell r="J15">
            <v>602738.51329999999</v>
          </cell>
        </row>
      </sheetData>
      <sheetData sheetId="4">
        <row r="1">
          <cell r="B1" t="str">
            <v>Rótulos de Linha</v>
          </cell>
          <cell r="C1" t="str">
            <v>2014</v>
          </cell>
          <cell r="D1" t="str">
            <v>2015</v>
          </cell>
          <cell r="E1" t="str">
            <v>2016</v>
          </cell>
          <cell r="F1" t="str">
            <v>2017</v>
          </cell>
          <cell r="G1">
            <v>2018</v>
          </cell>
          <cell r="H1" t="str">
            <v>2019</v>
          </cell>
          <cell r="I1" t="str">
            <v>2020</v>
          </cell>
          <cell r="J1" t="str">
            <v>Total Geral</v>
          </cell>
        </row>
        <row r="2">
          <cell r="A2" t="str">
            <v>N/A</v>
          </cell>
          <cell r="B2" t="str">
            <v>Bloco 1 (RESEX Maracanã, Chocoaré-Matogrosso, Cuinarana e Mestre Lucindo)</v>
          </cell>
          <cell r="E2">
            <v>531</v>
          </cell>
          <cell r="G2">
            <v>7120</v>
          </cell>
          <cell r="J2">
            <v>7651</v>
          </cell>
        </row>
        <row r="3">
          <cell r="A3" t="str">
            <v>N/A</v>
          </cell>
          <cell r="B3" t="str">
            <v>BLOCO 2 (RESEX Mocapajuba, Mãe Grande Curuçá, São João da Ponta)</v>
          </cell>
        </row>
        <row r="4">
          <cell r="A4">
            <v>3131</v>
          </cell>
          <cell r="B4" t="str">
            <v>ESEC Alto Maués</v>
          </cell>
        </row>
        <row r="5">
          <cell r="A5">
            <v>1034</v>
          </cell>
          <cell r="B5" t="str">
            <v>ESEC Grão Pará</v>
          </cell>
          <cell r="F5">
            <v>12236.849999999999</v>
          </cell>
          <cell r="J5">
            <v>12236.849999999999</v>
          </cell>
        </row>
        <row r="6">
          <cell r="A6">
            <v>67</v>
          </cell>
          <cell r="B6" t="str">
            <v>ESEC Jari</v>
          </cell>
          <cell r="I6">
            <v>1789.4699999999998</v>
          </cell>
          <cell r="J6">
            <v>1789.4699999999998</v>
          </cell>
        </row>
        <row r="7">
          <cell r="A7">
            <v>72</v>
          </cell>
          <cell r="B7" t="str">
            <v>ESEC Juami-Japurá</v>
          </cell>
          <cell r="F7">
            <v>4800</v>
          </cell>
          <cell r="H7">
            <v>5950</v>
          </cell>
          <cell r="J7">
            <v>10750</v>
          </cell>
        </row>
        <row r="8">
          <cell r="A8">
            <v>56</v>
          </cell>
          <cell r="B8" t="str">
            <v>ESEC Jutaí-Solimões</v>
          </cell>
          <cell r="F8">
            <v>18815</v>
          </cell>
          <cell r="J8">
            <v>18815</v>
          </cell>
        </row>
        <row r="9">
          <cell r="A9">
            <v>57</v>
          </cell>
          <cell r="B9" t="str">
            <v>ESEC Maracá</v>
          </cell>
          <cell r="F9">
            <v>9200.4599999999991</v>
          </cell>
          <cell r="G9">
            <v>3925.33</v>
          </cell>
          <cell r="J9">
            <v>13125.789999999999</v>
          </cell>
        </row>
        <row r="10">
          <cell r="A10">
            <v>58</v>
          </cell>
          <cell r="B10" t="str">
            <v>ESEC Maracá Jipioca</v>
          </cell>
          <cell r="G10">
            <v>5134.99</v>
          </cell>
          <cell r="J10">
            <v>5134.99</v>
          </cell>
        </row>
        <row r="11">
          <cell r="A11">
            <v>60</v>
          </cell>
          <cell r="B11" t="str">
            <v>ESEC Niquiá</v>
          </cell>
          <cell r="E11">
            <v>2000</v>
          </cell>
          <cell r="F11">
            <v>11883</v>
          </cell>
          <cell r="G11">
            <v>5361.8099999999995</v>
          </cell>
          <cell r="J11">
            <v>19244.809999999998</v>
          </cell>
        </row>
        <row r="12">
          <cell r="A12">
            <v>68</v>
          </cell>
          <cell r="B12" t="str">
            <v>ESEC Rio Acre</v>
          </cell>
        </row>
        <row r="13">
          <cell r="A13">
            <v>451</v>
          </cell>
          <cell r="B13" t="str">
            <v>ESEC Rio Ronuro</v>
          </cell>
        </row>
        <row r="14">
          <cell r="A14">
            <v>1899</v>
          </cell>
          <cell r="B14" t="str">
            <v>ESEC Rio Roosevelt</v>
          </cell>
          <cell r="G14">
            <v>796.5</v>
          </cell>
          <cell r="I14">
            <v>15363</v>
          </cell>
          <cell r="J14">
            <v>16159.5</v>
          </cell>
        </row>
        <row r="15">
          <cell r="A15">
            <v>764</v>
          </cell>
          <cell r="B15" t="str">
            <v>ESEC Samuel</v>
          </cell>
          <cell r="F15">
            <v>2728.5</v>
          </cell>
          <cell r="G15">
            <v>10000.5</v>
          </cell>
          <cell r="H15">
            <v>135</v>
          </cell>
          <cell r="I15">
            <v>7111.5</v>
          </cell>
          <cell r="J15">
            <v>19975.5</v>
          </cell>
        </row>
        <row r="16">
          <cell r="A16">
            <v>768</v>
          </cell>
          <cell r="B16" t="str">
            <v>ESEC Serra dos Três Irmãos</v>
          </cell>
          <cell r="F16">
            <v>180.54</v>
          </cell>
          <cell r="G16">
            <v>3805.5</v>
          </cell>
          <cell r="H16">
            <v>20974</v>
          </cell>
          <cell r="J16">
            <v>24960.04</v>
          </cell>
        </row>
        <row r="17">
          <cell r="A17">
            <v>47</v>
          </cell>
          <cell r="B17" t="str">
            <v>ESEC Terra do Meio</v>
          </cell>
          <cell r="I17">
            <v>9020</v>
          </cell>
          <cell r="J17">
            <v>9020</v>
          </cell>
        </row>
        <row r="18">
          <cell r="A18" t="str">
            <v>N/A</v>
          </cell>
          <cell r="B18" t="str">
            <v>Mosaico do Apuí</v>
          </cell>
          <cell r="F18">
            <v>18199.36</v>
          </cell>
          <cell r="G18">
            <v>1770</v>
          </cell>
          <cell r="H18">
            <v>2478</v>
          </cell>
          <cell r="I18">
            <v>3986.96</v>
          </cell>
          <cell r="J18">
            <v>26434.32</v>
          </cell>
        </row>
        <row r="19">
          <cell r="A19" t="str">
            <v>N/A</v>
          </cell>
          <cell r="B19" t="str">
            <v>NGI Roraima – Gestão Socioambiental</v>
          </cell>
        </row>
        <row r="20">
          <cell r="A20" t="str">
            <v>N/A</v>
          </cell>
          <cell r="B20" t="str">
            <v>NGI Terra do Meio - Gestão Socioambiental</v>
          </cell>
        </row>
        <row r="21">
          <cell r="A21">
            <v>939</v>
          </cell>
          <cell r="B21" t="str">
            <v>PE Chandless</v>
          </cell>
          <cell r="F21">
            <v>3437.32</v>
          </cell>
          <cell r="G21">
            <v>2209.3200000000002</v>
          </cell>
          <cell r="H21">
            <v>2975.03</v>
          </cell>
          <cell r="I21">
            <v>1770</v>
          </cell>
          <cell r="J21">
            <v>10391.67</v>
          </cell>
        </row>
        <row r="22">
          <cell r="A22">
            <v>1495</v>
          </cell>
          <cell r="B22" t="str">
            <v>PE Corumbiara</v>
          </cell>
          <cell r="F22">
            <v>27000</v>
          </cell>
          <cell r="G22">
            <v>99100</v>
          </cell>
          <cell r="H22">
            <v>60800</v>
          </cell>
          <cell r="I22">
            <v>31735</v>
          </cell>
          <cell r="J22">
            <v>218635</v>
          </cell>
        </row>
        <row r="23">
          <cell r="A23">
            <v>1901</v>
          </cell>
          <cell r="B23" t="str">
            <v>PE Cristalino I e II</v>
          </cell>
        </row>
        <row r="24">
          <cell r="A24">
            <v>765</v>
          </cell>
          <cell r="B24" t="str">
            <v>PE Guajará-Mirim</v>
          </cell>
          <cell r="F24">
            <v>41053.21</v>
          </cell>
          <cell r="G24">
            <v>17744.78</v>
          </cell>
          <cell r="J24">
            <v>58797.99</v>
          </cell>
        </row>
        <row r="25">
          <cell r="A25">
            <v>455</v>
          </cell>
          <cell r="B25" t="str">
            <v>PE Igarapés do Juruena</v>
          </cell>
          <cell r="G25">
            <v>3009</v>
          </cell>
          <cell r="J25">
            <v>3009</v>
          </cell>
        </row>
        <row r="26">
          <cell r="A26">
            <v>1736</v>
          </cell>
          <cell r="B26" t="str">
            <v>PE Matupiri</v>
          </cell>
          <cell r="F26">
            <v>12968.43</v>
          </cell>
          <cell r="G26">
            <v>4728.92</v>
          </cell>
          <cell r="H26">
            <v>10000</v>
          </cell>
          <cell r="I26">
            <v>5706</v>
          </cell>
          <cell r="J26">
            <v>33403.35</v>
          </cell>
        </row>
        <row r="27">
          <cell r="A27">
            <v>1007</v>
          </cell>
          <cell r="B27" t="str">
            <v>PE Rio Negro Setor Norte</v>
          </cell>
          <cell r="F27">
            <v>7170.48</v>
          </cell>
          <cell r="G27">
            <v>5570.69</v>
          </cell>
          <cell r="H27">
            <v>10116</v>
          </cell>
          <cell r="I27">
            <v>3214.0299999999997</v>
          </cell>
          <cell r="J27">
            <v>26071.199999999997</v>
          </cell>
        </row>
        <row r="28">
          <cell r="A28">
            <v>1006</v>
          </cell>
          <cell r="B28" t="str">
            <v>PE Rio Negro Setor Sul</v>
          </cell>
          <cell r="F28">
            <v>9776.7999999999993</v>
          </cell>
          <cell r="G28">
            <v>1239</v>
          </cell>
          <cell r="H28">
            <v>708</v>
          </cell>
          <cell r="J28">
            <v>11723.8</v>
          </cell>
        </row>
        <row r="29">
          <cell r="A29">
            <v>1021</v>
          </cell>
          <cell r="B29" t="str">
            <v>PE Serra dos Martírios-Andorinhas</v>
          </cell>
          <cell r="F29">
            <v>20794.5</v>
          </cell>
          <cell r="G29">
            <v>23718</v>
          </cell>
          <cell r="H29">
            <v>5666.2</v>
          </cell>
          <cell r="I29">
            <v>3618.5</v>
          </cell>
          <cell r="J29">
            <v>53797.2</v>
          </cell>
        </row>
        <row r="30">
          <cell r="A30">
            <v>774</v>
          </cell>
          <cell r="B30" t="str">
            <v>PE Serra dos Reis</v>
          </cell>
          <cell r="F30">
            <v>1504.5</v>
          </cell>
          <cell r="J30">
            <v>1504.5</v>
          </cell>
        </row>
        <row r="31">
          <cell r="A31">
            <v>448</v>
          </cell>
          <cell r="B31" t="str">
            <v>PE Serra Ricardo Franco</v>
          </cell>
        </row>
        <row r="32">
          <cell r="A32">
            <v>470</v>
          </cell>
          <cell r="B32" t="str">
            <v>PE Xingu</v>
          </cell>
          <cell r="F32">
            <v>9320</v>
          </cell>
          <cell r="H32">
            <v>7080</v>
          </cell>
          <cell r="J32">
            <v>16400</v>
          </cell>
        </row>
        <row r="33">
          <cell r="A33">
            <v>136</v>
          </cell>
          <cell r="B33" t="str">
            <v>PN Amazônia</v>
          </cell>
          <cell r="F33">
            <v>2508</v>
          </cell>
          <cell r="J33">
            <v>2508</v>
          </cell>
        </row>
        <row r="34">
          <cell r="A34">
            <v>49</v>
          </cell>
          <cell r="B34" t="str">
            <v>PN Anavilhanas</v>
          </cell>
          <cell r="E34">
            <v>5347.5</v>
          </cell>
          <cell r="F34">
            <v>2780.15</v>
          </cell>
          <cell r="J34">
            <v>8127.65</v>
          </cell>
        </row>
        <row r="35">
          <cell r="A35">
            <v>169</v>
          </cell>
          <cell r="B35" t="str">
            <v>PN Cabo Orange</v>
          </cell>
          <cell r="F35">
            <v>4044.96</v>
          </cell>
          <cell r="I35">
            <v>56400</v>
          </cell>
          <cell r="J35">
            <v>60444.959999999999</v>
          </cell>
        </row>
        <row r="36">
          <cell r="A36">
            <v>284</v>
          </cell>
          <cell r="B36" t="str">
            <v>PN Campos Amazônicos</v>
          </cell>
          <cell r="F36">
            <v>11955.89</v>
          </cell>
          <cell r="J36">
            <v>11955.89</v>
          </cell>
        </row>
        <row r="37">
          <cell r="A37">
            <v>267</v>
          </cell>
          <cell r="B37" t="str">
            <v>PN Jamanxim</v>
          </cell>
        </row>
        <row r="38">
          <cell r="A38">
            <v>173</v>
          </cell>
          <cell r="B38" t="str">
            <v>PN Jaú</v>
          </cell>
          <cell r="F38">
            <v>18000</v>
          </cell>
          <cell r="J38">
            <v>18000</v>
          </cell>
        </row>
        <row r="39">
          <cell r="A39">
            <v>1633</v>
          </cell>
          <cell r="B39" t="str">
            <v>PN Mapinguari</v>
          </cell>
          <cell r="E39">
            <v>518.5</v>
          </cell>
          <cell r="F39">
            <v>8750</v>
          </cell>
          <cell r="G39">
            <v>3540.0699999999997</v>
          </cell>
          <cell r="J39">
            <v>12808.57</v>
          </cell>
        </row>
        <row r="40">
          <cell r="A40">
            <v>281</v>
          </cell>
          <cell r="B40" t="str">
            <v>PN Juruena</v>
          </cell>
          <cell r="E40">
            <v>23552.74</v>
          </cell>
          <cell r="F40">
            <v>6192</v>
          </cell>
          <cell r="G40">
            <v>12790.96</v>
          </cell>
          <cell r="H40">
            <v>6731.29</v>
          </cell>
          <cell r="J40">
            <v>49266.99</v>
          </cell>
        </row>
        <row r="41">
          <cell r="A41">
            <v>187</v>
          </cell>
          <cell r="B41" t="str">
            <v>PN Montanhas do Tumucumaque</v>
          </cell>
        </row>
        <row r="42">
          <cell r="A42">
            <v>174</v>
          </cell>
          <cell r="B42" t="str">
            <v>PN Monte Roraima</v>
          </cell>
        </row>
        <row r="43">
          <cell r="A43">
            <v>264</v>
          </cell>
          <cell r="B43" t="str">
            <v>PN Nascentes do Lago Jari</v>
          </cell>
        </row>
        <row r="44">
          <cell r="A44">
            <v>163</v>
          </cell>
          <cell r="B44" t="str">
            <v>PN Pacaás Novos</v>
          </cell>
          <cell r="H44">
            <v>268.73</v>
          </cell>
          <cell r="I44">
            <v>1947</v>
          </cell>
          <cell r="J44">
            <v>2215.73</v>
          </cell>
        </row>
        <row r="45">
          <cell r="A45">
            <v>264</v>
          </cell>
          <cell r="B45" t="str">
            <v>PN Rio Novo</v>
          </cell>
        </row>
        <row r="46">
          <cell r="A46">
            <v>188</v>
          </cell>
          <cell r="B46" t="str">
            <v>PN Serra da Cutia</v>
          </cell>
          <cell r="F46">
            <v>15003.84</v>
          </cell>
          <cell r="I46">
            <v>5972.02</v>
          </cell>
          <cell r="J46">
            <v>20975.86</v>
          </cell>
        </row>
        <row r="47">
          <cell r="A47">
            <v>189</v>
          </cell>
          <cell r="B47" t="str">
            <v>PN Serra da Mocidade</v>
          </cell>
          <cell r="E47">
            <v>50</v>
          </cell>
          <cell r="F47">
            <v>12674.33</v>
          </cell>
          <cell r="G47">
            <v>310.5</v>
          </cell>
          <cell r="J47">
            <v>13034.83</v>
          </cell>
        </row>
        <row r="48">
          <cell r="A48">
            <v>149</v>
          </cell>
          <cell r="B48" t="str">
            <v>PN Serra do Divisor</v>
          </cell>
          <cell r="F48">
            <v>18400</v>
          </cell>
          <cell r="G48">
            <v>2348.3199999999997</v>
          </cell>
          <cell r="J48">
            <v>20748.32</v>
          </cell>
        </row>
        <row r="49">
          <cell r="A49">
            <v>151</v>
          </cell>
          <cell r="B49" t="str">
            <v>PN Serra do Pardo</v>
          </cell>
        </row>
        <row r="50">
          <cell r="A50">
            <v>179</v>
          </cell>
          <cell r="B50" t="str">
            <v>PN Viruá</v>
          </cell>
          <cell r="F50">
            <v>29457.599999999995</v>
          </cell>
          <cell r="G50">
            <v>1006.75</v>
          </cell>
          <cell r="J50">
            <v>30464.349999999995</v>
          </cell>
        </row>
        <row r="51">
          <cell r="A51">
            <v>981</v>
          </cell>
          <cell r="B51" t="str">
            <v>RDS Amanã</v>
          </cell>
          <cell r="F51">
            <v>12260.400000000001</v>
          </cell>
          <cell r="G51">
            <v>13808.4656</v>
          </cell>
          <cell r="H51">
            <v>7775.5400000000009</v>
          </cell>
          <cell r="I51">
            <v>8999.98</v>
          </cell>
          <cell r="J51">
            <v>42844.385599999994</v>
          </cell>
        </row>
        <row r="52">
          <cell r="A52">
            <v>985</v>
          </cell>
          <cell r="B52" t="str">
            <v>RDS Cujubim</v>
          </cell>
          <cell r="F52">
            <v>13659</v>
          </cell>
          <cell r="G52">
            <v>28246.5</v>
          </cell>
          <cell r="H52">
            <v>41404.53</v>
          </cell>
          <cell r="I52">
            <v>36617.360000000001</v>
          </cell>
          <cell r="J52">
            <v>119927.39</v>
          </cell>
        </row>
        <row r="53">
          <cell r="A53">
            <v>1732</v>
          </cell>
          <cell r="B53" t="str">
            <v>RDS Igapó-Açu</v>
          </cell>
          <cell r="E53">
            <v>8763.77</v>
          </cell>
          <cell r="F53">
            <v>9131.57</v>
          </cell>
          <cell r="G53">
            <v>1062</v>
          </cell>
          <cell r="I53">
            <v>6675</v>
          </cell>
          <cell r="J53">
            <v>25632.34</v>
          </cell>
        </row>
        <row r="54">
          <cell r="A54">
            <v>292</v>
          </cell>
          <cell r="B54" t="str">
            <v>RDS Iratapuru</v>
          </cell>
          <cell r="F54">
            <v>6129</v>
          </cell>
          <cell r="G54">
            <v>5328</v>
          </cell>
          <cell r="H54">
            <v>6125</v>
          </cell>
          <cell r="I54">
            <v>15410.5</v>
          </cell>
          <cell r="J54">
            <v>32992.5</v>
          </cell>
        </row>
        <row r="55">
          <cell r="A55">
            <v>218</v>
          </cell>
          <cell r="B55" t="str">
            <v>RDS Itatupã-Baquiá</v>
          </cell>
          <cell r="G55">
            <v>11100</v>
          </cell>
          <cell r="J55">
            <v>11100</v>
          </cell>
        </row>
        <row r="56">
          <cell r="A56">
            <v>1573</v>
          </cell>
          <cell r="B56" t="str">
            <v>RDS Juma</v>
          </cell>
          <cell r="F56">
            <v>22621.88</v>
          </cell>
          <cell r="H56">
            <v>18757.25</v>
          </cell>
          <cell r="I56">
            <v>177</v>
          </cell>
          <cell r="J56">
            <v>41556.130000000005</v>
          </cell>
        </row>
        <row r="57">
          <cell r="A57">
            <v>986</v>
          </cell>
          <cell r="B57" t="str">
            <v>RDS Mamirauá</v>
          </cell>
          <cell r="F57">
            <v>27680</v>
          </cell>
          <cell r="G57">
            <v>14846</v>
          </cell>
          <cell r="H57">
            <v>22402.2</v>
          </cell>
          <cell r="I57">
            <v>17723.05</v>
          </cell>
          <cell r="J57">
            <v>82651.25</v>
          </cell>
        </row>
        <row r="58">
          <cell r="A58">
            <v>987</v>
          </cell>
          <cell r="B58" t="str">
            <v>RDS Piagaçu-Purus</v>
          </cell>
          <cell r="F58">
            <v>15000</v>
          </cell>
          <cell r="H58">
            <v>7075</v>
          </cell>
          <cell r="I58">
            <v>2500</v>
          </cell>
          <cell r="J58">
            <v>24575</v>
          </cell>
        </row>
        <row r="59">
          <cell r="A59">
            <v>988</v>
          </cell>
          <cell r="B59" t="str">
            <v>RDS Rio Amapá</v>
          </cell>
          <cell r="E59">
            <v>8919.84</v>
          </cell>
          <cell r="F59">
            <v>6750</v>
          </cell>
          <cell r="G59">
            <v>15009</v>
          </cell>
          <cell r="H59">
            <v>10511</v>
          </cell>
          <cell r="J59">
            <v>41189.839999999997</v>
          </cell>
        </row>
        <row r="60">
          <cell r="A60">
            <v>1977</v>
          </cell>
          <cell r="B60" t="str">
            <v>RDS Rio Madeira</v>
          </cell>
          <cell r="F60">
            <v>11128.5</v>
          </cell>
          <cell r="G60">
            <v>1301.6300000000001</v>
          </cell>
          <cell r="J60">
            <v>12430.130000000001</v>
          </cell>
        </row>
        <row r="61">
          <cell r="A61">
            <v>1730</v>
          </cell>
          <cell r="B61" t="str">
            <v>RDS Rio Negro</v>
          </cell>
          <cell r="F61">
            <v>15046.349999999999</v>
          </cell>
          <cell r="G61">
            <v>10431.75</v>
          </cell>
          <cell r="H61">
            <v>6216.95</v>
          </cell>
          <cell r="I61">
            <v>21750</v>
          </cell>
          <cell r="J61">
            <v>53445.05</v>
          </cell>
        </row>
        <row r="62">
          <cell r="A62">
            <v>989</v>
          </cell>
          <cell r="B62" t="str">
            <v>RDS Uacari</v>
          </cell>
          <cell r="F62">
            <v>1538.9</v>
          </cell>
          <cell r="G62">
            <v>4125</v>
          </cell>
          <cell r="H62">
            <v>14898.22</v>
          </cell>
          <cell r="I62">
            <v>1654.9</v>
          </cell>
          <cell r="J62">
            <v>22217.02</v>
          </cell>
        </row>
        <row r="63">
          <cell r="A63">
            <v>990</v>
          </cell>
          <cell r="B63" t="str">
            <v>RDS Uatumã</v>
          </cell>
          <cell r="F63">
            <v>8000</v>
          </cell>
          <cell r="G63">
            <v>2000</v>
          </cell>
          <cell r="H63">
            <v>4900</v>
          </cell>
          <cell r="I63">
            <v>9944.2799999999988</v>
          </cell>
          <cell r="J63">
            <v>24844.28</v>
          </cell>
        </row>
        <row r="64">
          <cell r="A64">
            <v>194</v>
          </cell>
          <cell r="B64" t="str">
            <v>REBIO Abufari</v>
          </cell>
          <cell r="F64">
            <v>13000</v>
          </cell>
          <cell r="J64">
            <v>13000</v>
          </cell>
        </row>
        <row r="65">
          <cell r="A65">
            <v>206</v>
          </cell>
          <cell r="B65" t="str">
            <v>REBIO Guaporé</v>
          </cell>
          <cell r="G65">
            <v>6240</v>
          </cell>
          <cell r="H65">
            <v>2952</v>
          </cell>
          <cell r="J65">
            <v>9192</v>
          </cell>
        </row>
        <row r="66">
          <cell r="A66">
            <v>207</v>
          </cell>
          <cell r="B66" t="str">
            <v>REBIO Gurupi</v>
          </cell>
        </row>
        <row r="67">
          <cell r="A67">
            <v>208</v>
          </cell>
          <cell r="B67" t="str">
            <v>REBIO Jaru</v>
          </cell>
          <cell r="F67">
            <v>28504.100000000002</v>
          </cell>
          <cell r="I67">
            <v>227.11000000000004</v>
          </cell>
          <cell r="J67">
            <v>28731.210000000003</v>
          </cell>
        </row>
        <row r="68">
          <cell r="A68">
            <v>209</v>
          </cell>
          <cell r="B68" t="str">
            <v>REBIO Lago Piratuba</v>
          </cell>
          <cell r="H68">
            <v>28561.4499</v>
          </cell>
          <cell r="J68">
            <v>28561.4499</v>
          </cell>
        </row>
        <row r="69">
          <cell r="A69">
            <v>1033</v>
          </cell>
          <cell r="B69" t="str">
            <v>REBIO Maicuru</v>
          </cell>
          <cell r="H69">
            <v>11088</v>
          </cell>
          <cell r="I69">
            <v>31666.25</v>
          </cell>
          <cell r="J69">
            <v>42754.25</v>
          </cell>
        </row>
        <row r="70">
          <cell r="A70">
            <v>216</v>
          </cell>
          <cell r="B70" t="str">
            <v>REBIO Nascentes da Serra do Cachimbo</v>
          </cell>
          <cell r="E70">
            <v>2147.91</v>
          </cell>
          <cell r="F70">
            <v>2148</v>
          </cell>
          <cell r="J70">
            <v>4295.91</v>
          </cell>
        </row>
        <row r="71">
          <cell r="A71">
            <v>210</v>
          </cell>
          <cell r="B71" t="str">
            <v>REBIO Rio Trombetas</v>
          </cell>
          <cell r="G71">
            <v>22110</v>
          </cell>
          <cell r="J71">
            <v>22110</v>
          </cell>
        </row>
        <row r="72">
          <cell r="A72">
            <v>211</v>
          </cell>
          <cell r="B72" t="str">
            <v>REBIO Tapirapé</v>
          </cell>
          <cell r="G72">
            <v>2426.98</v>
          </cell>
          <cell r="J72">
            <v>2426.98</v>
          </cell>
        </row>
        <row r="73">
          <cell r="A73">
            <v>213</v>
          </cell>
          <cell r="B73" t="str">
            <v>REBIO Uatumã</v>
          </cell>
          <cell r="F73">
            <v>6245.38</v>
          </cell>
          <cell r="J73">
            <v>6245.38</v>
          </cell>
        </row>
        <row r="74">
          <cell r="A74">
            <v>274</v>
          </cell>
          <cell r="B74" t="str">
            <v>RESEX Alto Tarauacá</v>
          </cell>
          <cell r="F74">
            <v>14960</v>
          </cell>
          <cell r="I74">
            <v>1078.6600000000001</v>
          </cell>
          <cell r="J74">
            <v>16038.66</v>
          </cell>
        </row>
        <row r="75">
          <cell r="A75">
            <v>285</v>
          </cell>
          <cell r="B75" t="str">
            <v>RESEX Arapixi</v>
          </cell>
          <cell r="F75">
            <v>12800</v>
          </cell>
          <cell r="I75">
            <v>4327.21</v>
          </cell>
          <cell r="J75">
            <v>17127.21</v>
          </cell>
        </row>
        <row r="76">
          <cell r="A76">
            <v>273</v>
          </cell>
          <cell r="B76" t="str">
            <v>RESEX Arioca Pruanã</v>
          </cell>
          <cell r="I76">
            <v>1672.98</v>
          </cell>
          <cell r="J76">
            <v>1672.98</v>
          </cell>
        </row>
        <row r="77">
          <cell r="A77">
            <v>220</v>
          </cell>
          <cell r="B77" t="str">
            <v>RESEX Auatí-Paraná</v>
          </cell>
          <cell r="F77">
            <v>6240</v>
          </cell>
          <cell r="G77">
            <v>7400</v>
          </cell>
          <cell r="H77">
            <v>9495</v>
          </cell>
          <cell r="I77">
            <v>2600</v>
          </cell>
          <cell r="J77">
            <v>25735</v>
          </cell>
        </row>
        <row r="78">
          <cell r="A78">
            <v>230</v>
          </cell>
          <cell r="B78" t="str">
            <v>RESEX Baixo Juruá</v>
          </cell>
          <cell r="F78">
            <v>34.729999999999997</v>
          </cell>
          <cell r="G78">
            <v>861.26</v>
          </cell>
          <cell r="H78">
            <v>3198.73</v>
          </cell>
          <cell r="J78">
            <v>4094.7200000000003</v>
          </cell>
        </row>
        <row r="79">
          <cell r="A79">
            <v>221</v>
          </cell>
          <cell r="B79" t="str">
            <v>RESEX Barreiro das Antas</v>
          </cell>
          <cell r="I79">
            <v>794.69999999999982</v>
          </cell>
          <cell r="J79">
            <v>794.69999999999982</v>
          </cell>
        </row>
        <row r="80">
          <cell r="A80">
            <v>1518</v>
          </cell>
          <cell r="B80" t="str">
            <v>RESEX Cajari</v>
          </cell>
          <cell r="G80">
            <v>27000</v>
          </cell>
          <cell r="J80">
            <v>27000</v>
          </cell>
        </row>
        <row r="81">
          <cell r="A81">
            <v>1733</v>
          </cell>
          <cell r="B81" t="str">
            <v>RESEX Canutama</v>
          </cell>
          <cell r="E81">
            <v>9641.5</v>
          </cell>
          <cell r="F81">
            <v>3273.91</v>
          </cell>
          <cell r="G81">
            <v>4200</v>
          </cell>
          <cell r="H81">
            <v>10758</v>
          </cell>
          <cell r="I81">
            <v>9742.0499999999993</v>
          </cell>
          <cell r="J81">
            <v>37615.46</v>
          </cell>
        </row>
        <row r="82">
          <cell r="A82">
            <v>991</v>
          </cell>
          <cell r="B82" t="str">
            <v>RESEX Catuá-Ipixuna</v>
          </cell>
          <cell r="F82">
            <v>13085</v>
          </cell>
          <cell r="H82">
            <v>12670.52</v>
          </cell>
          <cell r="I82">
            <v>1057.52</v>
          </cell>
          <cell r="J82">
            <v>26813.040000000001</v>
          </cell>
        </row>
        <row r="83">
          <cell r="A83">
            <v>232</v>
          </cell>
          <cell r="B83" t="str">
            <v>RESEX Cazumbá-Iracema</v>
          </cell>
          <cell r="F83">
            <v>85812.560000000012</v>
          </cell>
          <cell r="G83">
            <v>89682.87</v>
          </cell>
          <cell r="I83">
            <v>3030.5</v>
          </cell>
          <cell r="J83">
            <v>178525.93</v>
          </cell>
        </row>
        <row r="84">
          <cell r="A84">
            <v>222</v>
          </cell>
          <cell r="B84" t="str">
            <v>RESEX Chico Mendes</v>
          </cell>
          <cell r="I84">
            <v>22800</v>
          </cell>
          <cell r="J84">
            <v>22800</v>
          </cell>
        </row>
        <row r="85">
          <cell r="A85">
            <v>3134</v>
          </cell>
          <cell r="B85" t="str">
            <v>RESEX Cuinarana</v>
          </cell>
        </row>
        <row r="86">
          <cell r="A86">
            <v>279</v>
          </cell>
          <cell r="B86" t="str">
            <v>RESEX Cururupu</v>
          </cell>
          <cell r="G86">
            <v>4617</v>
          </cell>
          <cell r="J86">
            <v>4617</v>
          </cell>
        </row>
        <row r="87">
          <cell r="A87">
            <v>775</v>
          </cell>
          <cell r="B87" t="str">
            <v>RESEX Estadual do Rio Cautário</v>
          </cell>
          <cell r="E87">
            <v>25620.05</v>
          </cell>
          <cell r="F87">
            <v>8691.25</v>
          </cell>
          <cell r="G87">
            <v>12316.02</v>
          </cell>
          <cell r="H87">
            <v>1378</v>
          </cell>
          <cell r="I87">
            <v>1548.9099999999999</v>
          </cell>
          <cell r="J87">
            <v>49554.23000000001</v>
          </cell>
        </row>
        <row r="88">
          <cell r="A88">
            <v>238</v>
          </cell>
          <cell r="B88" t="str">
            <v>RESEX Federal do Rio Cautário</v>
          </cell>
          <cell r="G88">
            <v>15000</v>
          </cell>
          <cell r="I88">
            <v>545.21</v>
          </cell>
          <cell r="J88">
            <v>15545.21</v>
          </cell>
        </row>
        <row r="89">
          <cell r="A89">
            <v>463</v>
          </cell>
          <cell r="B89" t="str">
            <v>RESEX Guariba-Roosevelt</v>
          </cell>
        </row>
        <row r="90">
          <cell r="A90">
            <v>241</v>
          </cell>
          <cell r="B90" t="str">
            <v>RESEX Ipaú-Anilzinho</v>
          </cell>
          <cell r="F90">
            <v>6104.16</v>
          </cell>
          <cell r="J90">
            <v>6104.16</v>
          </cell>
        </row>
        <row r="91">
          <cell r="A91">
            <v>1628</v>
          </cell>
          <cell r="B91" t="str">
            <v>RESEX Ituxí</v>
          </cell>
          <cell r="F91">
            <v>150</v>
          </cell>
          <cell r="G91">
            <v>4000</v>
          </cell>
          <cell r="I91">
            <v>18643.489999999994</v>
          </cell>
          <cell r="J91">
            <v>22793.489999999994</v>
          </cell>
        </row>
        <row r="92">
          <cell r="A92">
            <v>242</v>
          </cell>
          <cell r="B92" t="str">
            <v>RESEX Lago Capanã Grande</v>
          </cell>
          <cell r="F92">
            <v>666.71</v>
          </cell>
          <cell r="I92">
            <v>1615.1799999999998</v>
          </cell>
          <cell r="J92">
            <v>2281.89</v>
          </cell>
        </row>
        <row r="93">
          <cell r="A93">
            <v>243</v>
          </cell>
          <cell r="B93" t="str">
            <v>RESEX Mãe Grande Curuçá</v>
          </cell>
        </row>
        <row r="94">
          <cell r="A94">
            <v>244</v>
          </cell>
          <cell r="B94" t="str">
            <v>RESEX Mapuá</v>
          </cell>
          <cell r="G94">
            <v>6500</v>
          </cell>
          <cell r="J94">
            <v>6500</v>
          </cell>
        </row>
        <row r="95">
          <cell r="A95">
            <v>227</v>
          </cell>
          <cell r="B95" t="str">
            <v>RESEX Maracanã</v>
          </cell>
          <cell r="E95">
            <v>156.41</v>
          </cell>
          <cell r="F95">
            <v>202.25</v>
          </cell>
          <cell r="I95">
            <v>2418.5</v>
          </cell>
          <cell r="J95">
            <v>2777.16</v>
          </cell>
        </row>
        <row r="96">
          <cell r="A96">
            <v>223</v>
          </cell>
          <cell r="B96" t="str">
            <v>RESEx Marinha Chocoaré-Mato Grosso</v>
          </cell>
          <cell r="G96">
            <v>150</v>
          </cell>
          <cell r="H96">
            <v>230.18</v>
          </cell>
          <cell r="I96">
            <v>10205.5</v>
          </cell>
          <cell r="J96">
            <v>10585.68</v>
          </cell>
        </row>
        <row r="97">
          <cell r="A97">
            <v>235</v>
          </cell>
          <cell r="B97" t="str">
            <v>RESEX Médio Juruá</v>
          </cell>
          <cell r="F97">
            <v>4500</v>
          </cell>
          <cell r="H97">
            <v>4400</v>
          </cell>
          <cell r="I97">
            <v>2403.67</v>
          </cell>
          <cell r="J97">
            <v>11303.67</v>
          </cell>
        </row>
        <row r="98">
          <cell r="A98">
            <v>1606</v>
          </cell>
          <cell r="B98" t="str">
            <v>RESEX Médio Purús</v>
          </cell>
          <cell r="F98">
            <v>9660</v>
          </cell>
          <cell r="G98">
            <v>78719.5</v>
          </cell>
          <cell r="I98">
            <v>4502</v>
          </cell>
          <cell r="J98">
            <v>92881.5</v>
          </cell>
        </row>
        <row r="99">
          <cell r="A99">
            <v>3133</v>
          </cell>
          <cell r="B99" t="str">
            <v>RESEX Mestre Lucindo</v>
          </cell>
          <cell r="H99">
            <v>1818.5</v>
          </cell>
          <cell r="I99">
            <v>341.94</v>
          </cell>
          <cell r="J99">
            <v>2160.44</v>
          </cell>
        </row>
        <row r="100">
          <cell r="A100">
            <v>3132</v>
          </cell>
          <cell r="B100" t="str">
            <v>RESEX Mocapajuba</v>
          </cell>
        </row>
        <row r="101">
          <cell r="A101">
            <v>1810</v>
          </cell>
          <cell r="B101" t="str">
            <v>RESEX Renascer</v>
          </cell>
          <cell r="G101">
            <v>33208.120000000003</v>
          </cell>
          <cell r="H101">
            <v>10500</v>
          </cell>
          <cell r="J101">
            <v>43708.12</v>
          </cell>
        </row>
        <row r="102">
          <cell r="A102">
            <v>1506</v>
          </cell>
          <cell r="B102" t="str">
            <v>RESEX Rio Gregório</v>
          </cell>
          <cell r="F102">
            <v>2180</v>
          </cell>
          <cell r="G102">
            <v>4231.3600000000006</v>
          </cell>
          <cell r="H102">
            <v>3700.27</v>
          </cell>
          <cell r="I102">
            <v>5399.68</v>
          </cell>
          <cell r="J102">
            <v>15511.310000000001</v>
          </cell>
        </row>
        <row r="103">
          <cell r="A103">
            <v>280</v>
          </cell>
          <cell r="B103" t="str">
            <v>RESEX Rio Iriri</v>
          </cell>
        </row>
        <row r="104">
          <cell r="A104">
            <v>256</v>
          </cell>
          <cell r="B104" t="str">
            <v>RESEX Rio Ouro Preto</v>
          </cell>
          <cell r="F104">
            <v>7982.09</v>
          </cell>
          <cell r="G104">
            <v>1509.63</v>
          </cell>
          <cell r="I104">
            <v>11044.57</v>
          </cell>
          <cell r="J104">
            <v>20536.29</v>
          </cell>
        </row>
        <row r="105">
          <cell r="A105">
            <v>772</v>
          </cell>
          <cell r="B105" t="str">
            <v>RESEX Rio Pacaás Novos</v>
          </cell>
          <cell r="F105">
            <v>6387.2199999999993</v>
          </cell>
          <cell r="G105">
            <v>592</v>
          </cell>
          <cell r="H105">
            <v>486</v>
          </cell>
          <cell r="J105">
            <v>7465.2199999999993</v>
          </cell>
        </row>
        <row r="106">
          <cell r="A106">
            <v>777</v>
          </cell>
          <cell r="B106" t="str">
            <v>RESEX Rio Preto-Jacundá</v>
          </cell>
          <cell r="F106">
            <v>42000</v>
          </cell>
          <cell r="G106">
            <v>7691.86</v>
          </cell>
          <cell r="H106">
            <v>7562.5</v>
          </cell>
          <cell r="J106">
            <v>57254.36</v>
          </cell>
        </row>
        <row r="107">
          <cell r="A107">
            <v>283</v>
          </cell>
          <cell r="B107" t="str">
            <v>RESEX Rio Unini</v>
          </cell>
          <cell r="F107">
            <v>7600</v>
          </cell>
          <cell r="H107">
            <v>-3800</v>
          </cell>
          <cell r="J107">
            <v>3800</v>
          </cell>
        </row>
        <row r="108">
          <cell r="A108">
            <v>1635</v>
          </cell>
          <cell r="B108" t="str">
            <v>RESEX Rio Xingu</v>
          </cell>
          <cell r="F108">
            <v>12295.64</v>
          </cell>
          <cell r="J108">
            <v>12295.64</v>
          </cell>
        </row>
        <row r="109">
          <cell r="A109">
            <v>257</v>
          </cell>
          <cell r="B109" t="str">
            <v>RESEX Riozinho da Liberdade</v>
          </cell>
          <cell r="F109">
            <v>1416</v>
          </cell>
          <cell r="G109">
            <v>15600</v>
          </cell>
          <cell r="J109">
            <v>17016</v>
          </cell>
        </row>
        <row r="110">
          <cell r="A110">
            <v>258</v>
          </cell>
          <cell r="B110" t="str">
            <v>RESEX Riozinho do Anfrísio</v>
          </cell>
        </row>
        <row r="111">
          <cell r="A111">
            <v>228</v>
          </cell>
          <cell r="B111" t="str">
            <v>RESEX São João do Ponta</v>
          </cell>
        </row>
        <row r="112">
          <cell r="A112">
            <v>259</v>
          </cell>
          <cell r="B112" t="str">
            <v>RESEX Tapajós-Arapiuns</v>
          </cell>
          <cell r="G112">
            <v>13112.23</v>
          </cell>
          <cell r="H112">
            <v>113801.98999999999</v>
          </cell>
          <cell r="I112">
            <v>-1639.4699999999996</v>
          </cell>
          <cell r="J112">
            <v>125274.74999999999</v>
          </cell>
        </row>
        <row r="113">
          <cell r="A113">
            <v>282</v>
          </cell>
          <cell r="B113" t="str">
            <v>RESEX Terra Grande Pracuúba</v>
          </cell>
          <cell r="G113">
            <v>6500</v>
          </cell>
          <cell r="J113">
            <v>6500</v>
          </cell>
        </row>
        <row r="114">
          <cell r="A114">
            <v>260</v>
          </cell>
          <cell r="B114" t="str">
            <v>RESEX Verde Para Sempre</v>
          </cell>
        </row>
        <row r="115">
          <cell r="A115" t="str">
            <v>N/A</v>
          </cell>
          <cell r="B115" t="str">
            <v>UNA Itaituba - Gestão Socioambiental</v>
          </cell>
        </row>
        <row r="116">
          <cell r="A116" t="str">
            <v>N/A</v>
          </cell>
          <cell r="B116" t="str">
            <v>UNA Itaituba - Ordenamento Territorial</v>
          </cell>
          <cell r="I116">
            <v>1680.1499999999999</v>
          </cell>
          <cell r="J116">
            <v>1680.1499999999999</v>
          </cell>
        </row>
        <row r="117">
          <cell r="E117">
            <v>87249.220000000016</v>
          </cell>
          <cell r="F117">
            <v>785720.32000000007</v>
          </cell>
          <cell r="G117">
            <v>686158.11560000002</v>
          </cell>
          <cell r="H117">
            <v>492749.07990000001</v>
          </cell>
          <cell r="I117">
            <v>406791.86</v>
          </cell>
          <cell r="J117">
            <v>2458668.5954999989</v>
          </cell>
        </row>
      </sheetData>
      <sheetData sheetId="5">
        <row r="1">
          <cell r="B1" t="str">
            <v>Rótulos de Linha</v>
          </cell>
          <cell r="C1" t="str">
            <v>2014</v>
          </cell>
          <cell r="D1" t="str">
            <v>2015</v>
          </cell>
          <cell r="E1" t="str">
            <v>2016</v>
          </cell>
          <cell r="F1" t="str">
            <v>2017</v>
          </cell>
          <cell r="G1">
            <v>2018</v>
          </cell>
          <cell r="H1" t="str">
            <v>2019</v>
          </cell>
          <cell r="I1" t="str">
            <v>2020</v>
          </cell>
          <cell r="J1" t="str">
            <v>Total Geral</v>
          </cell>
        </row>
        <row r="2">
          <cell r="A2">
            <v>72</v>
          </cell>
          <cell r="B2" t="str">
            <v>ESEC Juami-Japurá</v>
          </cell>
          <cell r="G2">
            <v>5391.77</v>
          </cell>
          <cell r="J2">
            <v>5391.77</v>
          </cell>
        </row>
        <row r="3">
          <cell r="A3">
            <v>939</v>
          </cell>
          <cell r="B3" t="str">
            <v>PE Chandless</v>
          </cell>
          <cell r="F3">
            <v>26724.93</v>
          </cell>
          <cell r="G3">
            <v>16638</v>
          </cell>
          <cell r="H3">
            <v>4896.01</v>
          </cell>
          <cell r="J3">
            <v>48258.94</v>
          </cell>
        </row>
        <row r="4">
          <cell r="A4">
            <v>284</v>
          </cell>
          <cell r="B4" t="str">
            <v>PN Campos Amazônicos</v>
          </cell>
          <cell r="F4">
            <v>480</v>
          </cell>
          <cell r="J4">
            <v>480</v>
          </cell>
        </row>
        <row r="5">
          <cell r="A5">
            <v>179</v>
          </cell>
          <cell r="B5" t="str">
            <v>PN Viruá</v>
          </cell>
          <cell r="E5">
            <v>6551</v>
          </cell>
          <cell r="F5">
            <v>15570.2</v>
          </cell>
          <cell r="G5">
            <v>4581.7000000000007</v>
          </cell>
          <cell r="I5">
            <v>1135</v>
          </cell>
          <cell r="J5">
            <v>27837.9</v>
          </cell>
        </row>
        <row r="6">
          <cell r="A6">
            <v>985</v>
          </cell>
          <cell r="B6" t="str">
            <v>RDS Cujubim</v>
          </cell>
          <cell r="G6">
            <v>12830.25</v>
          </cell>
          <cell r="H6">
            <v>35249.06</v>
          </cell>
          <cell r="I6">
            <v>12690.86</v>
          </cell>
          <cell r="J6">
            <v>60770.17</v>
          </cell>
        </row>
        <row r="7">
          <cell r="A7">
            <v>208</v>
          </cell>
          <cell r="B7" t="str">
            <v>REBIO Jaru</v>
          </cell>
          <cell r="H7">
            <v>1358.98</v>
          </cell>
          <cell r="J7">
            <v>1358.98</v>
          </cell>
        </row>
        <row r="8">
          <cell r="A8">
            <v>220</v>
          </cell>
          <cell r="B8" t="str">
            <v>RESEX Auatí-Paraná</v>
          </cell>
          <cell r="G8">
            <v>4879.6000000000004</v>
          </cell>
          <cell r="J8">
            <v>4879.6000000000004</v>
          </cell>
        </row>
        <row r="9">
          <cell r="A9">
            <v>230</v>
          </cell>
          <cell r="B9" t="str">
            <v>RESEX Baixo Juruá</v>
          </cell>
          <cell r="G9">
            <v>10028.81</v>
          </cell>
          <cell r="H9">
            <v>16134.67</v>
          </cell>
          <cell r="J9">
            <v>26163.48</v>
          </cell>
        </row>
        <row r="10">
          <cell r="A10">
            <v>991</v>
          </cell>
          <cell r="B10" t="str">
            <v>RESEX Catuá-Ipixuna</v>
          </cell>
          <cell r="G10">
            <v>17345.376</v>
          </cell>
          <cell r="J10">
            <v>17345.376</v>
          </cell>
        </row>
        <row r="11">
          <cell r="A11">
            <v>232</v>
          </cell>
          <cell r="B11" t="str">
            <v>RESEX Cazumbá-Iracema</v>
          </cell>
          <cell r="G11">
            <v>39808.68</v>
          </cell>
          <cell r="H11">
            <v>13570</v>
          </cell>
          <cell r="J11">
            <v>53378.68</v>
          </cell>
        </row>
        <row r="12">
          <cell r="A12">
            <v>222</v>
          </cell>
          <cell r="B12" t="str">
            <v>RESEX Chico Mendes</v>
          </cell>
          <cell r="H12">
            <v>203585.66</v>
          </cell>
          <cell r="I12">
            <v>56959.32</v>
          </cell>
          <cell r="J12">
            <v>260544.98</v>
          </cell>
        </row>
        <row r="13">
          <cell r="A13">
            <v>1606</v>
          </cell>
          <cell r="B13" t="str">
            <v>RESEX Médio Purús</v>
          </cell>
          <cell r="F13">
            <v>899.22</v>
          </cell>
          <cell r="J13">
            <v>899.22</v>
          </cell>
        </row>
        <row r="14">
          <cell r="A14">
            <v>280</v>
          </cell>
          <cell r="B14" t="str">
            <v>RESEX Rio Iriri</v>
          </cell>
          <cell r="G14">
            <v>2867.41</v>
          </cell>
          <cell r="J14">
            <v>2867.41</v>
          </cell>
        </row>
        <row r="15">
          <cell r="A15">
            <v>256</v>
          </cell>
          <cell r="B15" t="str">
            <v>RESEX Rio Ouro Preto</v>
          </cell>
          <cell r="F15">
            <v>986.2</v>
          </cell>
          <cell r="J15">
            <v>986.2</v>
          </cell>
        </row>
        <row r="16">
          <cell r="A16">
            <v>1635</v>
          </cell>
          <cell r="B16" t="str">
            <v>RESEX Rio Xingu</v>
          </cell>
          <cell r="F16">
            <v>39842.449999999997</v>
          </cell>
          <cell r="G16">
            <v>173752.41</v>
          </cell>
          <cell r="H16">
            <v>131133.89000000001</v>
          </cell>
          <cell r="J16">
            <v>344728.75</v>
          </cell>
        </row>
        <row r="17">
          <cell r="B17" t="str">
            <v>Total Geral</v>
          </cell>
          <cell r="E17">
            <v>6551</v>
          </cell>
          <cell r="F17">
            <v>84503</v>
          </cell>
          <cell r="G17">
            <v>288124.00599999999</v>
          </cell>
          <cell r="H17">
            <v>405928.27</v>
          </cell>
          <cell r="I17">
            <v>70785.179999999993</v>
          </cell>
          <cell r="J17">
            <v>855891.45600000001</v>
          </cell>
        </row>
      </sheetData>
      <sheetData sheetId="6">
        <row r="1">
          <cell r="B1" t="str">
            <v>Rótulos de Linha</v>
          </cell>
          <cell r="C1" t="str">
            <v>2014</v>
          </cell>
          <cell r="D1" t="str">
            <v>2015</v>
          </cell>
          <cell r="E1" t="str">
            <v>2016</v>
          </cell>
          <cell r="F1" t="str">
            <v>2017</v>
          </cell>
          <cell r="G1">
            <v>2018</v>
          </cell>
          <cell r="H1" t="str">
            <v>2019</v>
          </cell>
          <cell r="I1" t="str">
            <v>2020</v>
          </cell>
          <cell r="J1" t="str">
            <v>Total Geral</v>
          </cell>
        </row>
        <row r="2">
          <cell r="A2" t="str">
            <v>N/A</v>
          </cell>
          <cell r="B2" t="str">
            <v>Criação - PE Catrimani</v>
          </cell>
          <cell r="I2">
            <v>12800</v>
          </cell>
          <cell r="J2">
            <v>12800</v>
          </cell>
        </row>
        <row r="3">
          <cell r="A3" t="str">
            <v>N/A</v>
          </cell>
          <cell r="B3" t="str">
            <v>Criação - PE das Nascentes</v>
          </cell>
          <cell r="I3">
            <v>12800</v>
          </cell>
          <cell r="J3">
            <v>12800</v>
          </cell>
        </row>
        <row r="4">
          <cell r="A4" t="str">
            <v>N/A</v>
          </cell>
          <cell r="B4" t="str">
            <v>Criação - PE Serra Grande</v>
          </cell>
          <cell r="F4">
            <v>7080</v>
          </cell>
          <cell r="G4">
            <v>1770</v>
          </cell>
          <cell r="J4">
            <v>8850</v>
          </cell>
        </row>
        <row r="5">
          <cell r="A5" t="str">
            <v>N/A</v>
          </cell>
          <cell r="B5" t="str">
            <v>Criação - RDS Boiaçu</v>
          </cell>
          <cell r="I5">
            <v>14144</v>
          </cell>
          <cell r="J5">
            <v>14144</v>
          </cell>
        </row>
        <row r="6">
          <cell r="A6" t="str">
            <v>N/A</v>
          </cell>
          <cell r="B6" t="str">
            <v>Criação - RDS Itapará</v>
          </cell>
          <cell r="I6">
            <v>14144</v>
          </cell>
          <cell r="J6">
            <v>14144</v>
          </cell>
        </row>
        <row r="7">
          <cell r="A7" t="str">
            <v>N/A</v>
          </cell>
          <cell r="B7" t="str">
            <v>Criação - RDS Limoeiro</v>
          </cell>
          <cell r="F7">
            <v>11682</v>
          </cell>
          <cell r="J7">
            <v>11682</v>
          </cell>
        </row>
        <row r="8">
          <cell r="A8" t="str">
            <v>N/A</v>
          </cell>
          <cell r="B8" t="str">
            <v>Criação - RDS Remanso</v>
          </cell>
          <cell r="I8">
            <v>14144</v>
          </cell>
          <cell r="J8">
            <v>14144</v>
          </cell>
        </row>
        <row r="9">
          <cell r="A9" t="str">
            <v>N/A</v>
          </cell>
          <cell r="B9" t="str">
            <v>Criação - REBIO do Manicoré</v>
          </cell>
          <cell r="F9">
            <v>9951.23</v>
          </cell>
          <cell r="J9">
            <v>9951.23</v>
          </cell>
        </row>
        <row r="10">
          <cell r="A10" t="str">
            <v>N/A</v>
          </cell>
          <cell r="B10" t="str">
            <v>Criação - RESEX Rio Machado</v>
          </cell>
          <cell r="F10">
            <v>7257</v>
          </cell>
          <cell r="G10">
            <v>6637.5</v>
          </cell>
          <cell r="J10">
            <v>13894.5</v>
          </cell>
        </row>
        <row r="11">
          <cell r="A11" t="str">
            <v>N/A</v>
          </cell>
          <cell r="B11" t="str">
            <v>Criação - Zona Costeira / Mar Territorial</v>
          </cell>
          <cell r="F11">
            <v>19800</v>
          </cell>
          <cell r="G11">
            <v>15840</v>
          </cell>
          <cell r="H11">
            <v>3960</v>
          </cell>
          <cell r="J11">
            <v>39600</v>
          </cell>
        </row>
        <row r="12">
          <cell r="A12">
            <v>1495</v>
          </cell>
          <cell r="B12" t="str">
            <v>PE Corumbiara</v>
          </cell>
          <cell r="G12">
            <v>498.22</v>
          </cell>
          <cell r="J12">
            <v>498.22</v>
          </cell>
        </row>
        <row r="13">
          <cell r="A13">
            <v>1007</v>
          </cell>
          <cell r="B13" t="str">
            <v>PE Rio Negro Setor Norte</v>
          </cell>
          <cell r="I13">
            <v>1500</v>
          </cell>
          <cell r="J13">
            <v>1500</v>
          </cell>
        </row>
        <row r="14">
          <cell r="A14">
            <v>284</v>
          </cell>
          <cell r="B14" t="str">
            <v>PN Campos Amazônicos</v>
          </cell>
          <cell r="F14">
            <v>7326.2</v>
          </cell>
          <cell r="J14">
            <v>7326.2</v>
          </cell>
        </row>
        <row r="15">
          <cell r="A15">
            <v>985</v>
          </cell>
          <cell r="B15" t="str">
            <v>RDS Cujubim</v>
          </cell>
          <cell r="G15">
            <v>12537.65</v>
          </cell>
          <cell r="H15">
            <v>16240</v>
          </cell>
          <cell r="I15">
            <v>1765.44</v>
          </cell>
          <cell r="J15">
            <v>30543.09</v>
          </cell>
        </row>
        <row r="16">
          <cell r="A16">
            <v>210</v>
          </cell>
          <cell r="B16" t="str">
            <v>REBIO Rio Trombetas</v>
          </cell>
          <cell r="F16">
            <v>35429.410000000003</v>
          </cell>
          <cell r="G16">
            <v>15600</v>
          </cell>
          <cell r="J16">
            <v>51029.41</v>
          </cell>
        </row>
        <row r="17">
          <cell r="A17">
            <v>220</v>
          </cell>
          <cell r="B17" t="str">
            <v>RESEX Auatí-Paraná</v>
          </cell>
          <cell r="H17">
            <v>18000</v>
          </cell>
          <cell r="J17">
            <v>18000</v>
          </cell>
        </row>
        <row r="18">
          <cell r="A18">
            <v>991</v>
          </cell>
          <cell r="B18" t="str">
            <v>RESEX Catuá-Ipixuna</v>
          </cell>
          <cell r="F18">
            <v>3186</v>
          </cell>
          <cell r="H18">
            <v>3741.3</v>
          </cell>
          <cell r="I18">
            <v>2499.96</v>
          </cell>
          <cell r="J18">
            <v>9427.26</v>
          </cell>
        </row>
        <row r="19">
          <cell r="A19">
            <v>241</v>
          </cell>
          <cell r="B19" t="str">
            <v>RESEX Ipaú-Anilzinho</v>
          </cell>
          <cell r="F19">
            <v>1200</v>
          </cell>
          <cell r="J19">
            <v>1200</v>
          </cell>
        </row>
        <row r="20">
          <cell r="A20">
            <v>280</v>
          </cell>
          <cell r="B20" t="str">
            <v>RESEX Rio Iriri</v>
          </cell>
          <cell r="F20">
            <v>1926.71</v>
          </cell>
          <cell r="H20">
            <v>796.5</v>
          </cell>
          <cell r="J20">
            <v>2723.21</v>
          </cell>
        </row>
        <row r="21">
          <cell r="A21">
            <v>1635</v>
          </cell>
          <cell r="B21" t="str">
            <v>RESEX Rio Xingu</v>
          </cell>
          <cell r="G21">
            <v>5375.25</v>
          </cell>
          <cell r="H21">
            <v>6635.6</v>
          </cell>
          <cell r="J21">
            <v>12010.85</v>
          </cell>
        </row>
        <row r="22">
          <cell r="B22" t="str">
            <v>Total Geral</v>
          </cell>
          <cell r="F22">
            <v>104838.55</v>
          </cell>
          <cell r="G22">
            <v>58258.62</v>
          </cell>
          <cell r="H22">
            <v>49373.4</v>
          </cell>
          <cell r="I22">
            <v>73797.400000000009</v>
          </cell>
          <cell r="J22">
            <v>286267.96999999997</v>
          </cell>
        </row>
      </sheetData>
      <sheetData sheetId="7">
        <row r="1">
          <cell r="B1" t="str">
            <v>Rótulos de Linha</v>
          </cell>
          <cell r="C1" t="str">
            <v>2014</v>
          </cell>
          <cell r="D1" t="str">
            <v>2015</v>
          </cell>
          <cell r="E1" t="str">
            <v>2016</v>
          </cell>
          <cell r="F1" t="str">
            <v>2017</v>
          </cell>
          <cell r="G1">
            <v>2018</v>
          </cell>
          <cell r="H1" t="str">
            <v>2019</v>
          </cell>
          <cell r="I1" t="str">
            <v>2020</v>
          </cell>
          <cell r="J1" t="str">
            <v>Total Geral</v>
          </cell>
        </row>
        <row r="2">
          <cell r="A2" t="str">
            <v>N/A</v>
          </cell>
          <cell r="B2" t="str">
            <v>Bloco 1 (RESEX Maracanã, Chocoaré-Matogrosso, Cuinarana e Mestre Lucindo)</v>
          </cell>
          <cell r="E2">
            <v>11859</v>
          </cell>
          <cell r="F2">
            <v>24957</v>
          </cell>
          <cell r="G2">
            <v>26214.03</v>
          </cell>
          <cell r="J2">
            <v>63030.03</v>
          </cell>
        </row>
        <row r="3">
          <cell r="A3" t="str">
            <v>N/A</v>
          </cell>
          <cell r="B3" t="str">
            <v>BLOCO 2 (RESEX Mocapajuba, Mãe Grande Curuçá, São João da Ponta)</v>
          </cell>
          <cell r="F3">
            <v>23010</v>
          </cell>
          <cell r="G3">
            <v>7362.13</v>
          </cell>
          <cell r="J3">
            <v>30372.13</v>
          </cell>
        </row>
        <row r="4">
          <cell r="A4">
            <v>3131</v>
          </cell>
          <cell r="B4" t="str">
            <v>ESEC Alto Maués</v>
          </cell>
          <cell r="G4">
            <v>5924.38</v>
          </cell>
          <cell r="H4">
            <v>2098.63</v>
          </cell>
          <cell r="J4">
            <v>8023.01</v>
          </cell>
        </row>
        <row r="5">
          <cell r="A5">
            <v>1034</v>
          </cell>
          <cell r="B5" t="str">
            <v>ESEC Grão Pará</v>
          </cell>
          <cell r="F5">
            <v>30128.5</v>
          </cell>
          <cell r="G5">
            <v>8463.06</v>
          </cell>
          <cell r="H5">
            <v>39021.53</v>
          </cell>
          <cell r="I5">
            <v>28963.9</v>
          </cell>
          <cell r="J5">
            <v>106576.98999999999</v>
          </cell>
        </row>
        <row r="6">
          <cell r="A6">
            <v>67</v>
          </cell>
          <cell r="B6" t="str">
            <v>ESEC Jari</v>
          </cell>
          <cell r="F6">
            <v>35369.83</v>
          </cell>
          <cell r="G6">
            <v>77829.02</v>
          </cell>
          <cell r="H6">
            <v>82395.429999999993</v>
          </cell>
          <cell r="I6">
            <v>41757.119999999981</v>
          </cell>
          <cell r="J6">
            <v>237351.39999999997</v>
          </cell>
        </row>
        <row r="7">
          <cell r="A7">
            <v>72</v>
          </cell>
          <cell r="B7" t="str">
            <v>ESEC Juami-Japurá</v>
          </cell>
          <cell r="F7">
            <v>89546.8</v>
          </cell>
          <cell r="G7">
            <v>61939.62</v>
          </cell>
          <cell r="H7">
            <v>57929</v>
          </cell>
          <cell r="J7">
            <v>209415.42</v>
          </cell>
        </row>
        <row r="8">
          <cell r="A8">
            <v>56</v>
          </cell>
          <cell r="B8" t="str">
            <v>ESEC Jutaí-Solimões</v>
          </cell>
          <cell r="G8">
            <v>73543.81</v>
          </cell>
          <cell r="H8">
            <v>10018.65</v>
          </cell>
          <cell r="I8">
            <v>24016</v>
          </cell>
          <cell r="J8">
            <v>107578.45999999999</v>
          </cell>
        </row>
        <row r="9">
          <cell r="A9">
            <v>57</v>
          </cell>
          <cell r="B9" t="str">
            <v>ESEC Maracá</v>
          </cell>
          <cell r="F9">
            <v>24153.670000000002</v>
          </cell>
          <cell r="G9">
            <v>30894.539999999994</v>
          </cell>
          <cell r="H9">
            <v>65679.350000000006</v>
          </cell>
          <cell r="I9">
            <v>999.66000000000008</v>
          </cell>
          <cell r="J9">
            <v>121727.22</v>
          </cell>
        </row>
        <row r="10">
          <cell r="A10">
            <v>58</v>
          </cell>
          <cell r="B10" t="str">
            <v>ESEC Maracá Jipioca</v>
          </cell>
          <cell r="F10">
            <v>38921.320000000007</v>
          </cell>
          <cell r="G10">
            <v>99383.91</v>
          </cell>
          <cell r="H10">
            <v>47330.94</v>
          </cell>
          <cell r="I10">
            <v>22179.850000000002</v>
          </cell>
          <cell r="J10">
            <v>207816.02000000002</v>
          </cell>
        </row>
        <row r="11">
          <cell r="A11">
            <v>60</v>
          </cell>
          <cell r="B11" t="str">
            <v>ESEC Niquiá</v>
          </cell>
          <cell r="E11">
            <v>95238.610000000015</v>
          </cell>
          <cell r="F11">
            <v>125195.51999999999</v>
          </cell>
          <cell r="G11">
            <v>46529.65</v>
          </cell>
          <cell r="H11">
            <v>43724.92</v>
          </cell>
          <cell r="J11">
            <v>310688.7</v>
          </cell>
        </row>
        <row r="12">
          <cell r="A12">
            <v>68</v>
          </cell>
          <cell r="B12" t="str">
            <v>ESEC Rio Acre</v>
          </cell>
          <cell r="F12">
            <v>62130.93</v>
          </cell>
          <cell r="G12">
            <v>531</v>
          </cell>
          <cell r="H12">
            <v>10514.01</v>
          </cell>
          <cell r="I12">
            <v>31415.690000000002</v>
          </cell>
          <cell r="J12">
            <v>104591.63</v>
          </cell>
        </row>
        <row r="13">
          <cell r="A13">
            <v>451</v>
          </cell>
          <cell r="B13" t="str">
            <v>ESEC Rio Ronuro</v>
          </cell>
          <cell r="G13">
            <v>41860.5</v>
          </cell>
          <cell r="H13">
            <v>76198.5</v>
          </cell>
          <cell r="I13">
            <v>74163</v>
          </cell>
          <cell r="J13">
            <v>192222</v>
          </cell>
        </row>
        <row r="14">
          <cell r="A14">
            <v>1899</v>
          </cell>
          <cell r="B14" t="str">
            <v>ESEC Rio Roosevelt</v>
          </cell>
          <cell r="H14">
            <v>4425</v>
          </cell>
          <cell r="I14">
            <v>110713.5</v>
          </cell>
          <cell r="J14">
            <v>115138.5</v>
          </cell>
        </row>
        <row r="15">
          <cell r="A15">
            <v>764</v>
          </cell>
          <cell r="B15" t="str">
            <v>ESEC Samuel</v>
          </cell>
          <cell r="E15">
            <v>26196</v>
          </cell>
          <cell r="F15">
            <v>252213.16000000003</v>
          </cell>
          <cell r="G15">
            <v>155299.15</v>
          </cell>
          <cell r="H15">
            <v>109103.29</v>
          </cell>
          <cell r="I15">
            <v>116780.09999999999</v>
          </cell>
          <cell r="J15">
            <v>659591.70000000007</v>
          </cell>
        </row>
        <row r="16">
          <cell r="A16">
            <v>768</v>
          </cell>
          <cell r="B16" t="str">
            <v>ESEC Serra dos Três Irmãos</v>
          </cell>
          <cell r="F16">
            <v>180216.5</v>
          </cell>
          <cell r="G16">
            <v>145450.57</v>
          </cell>
          <cell r="H16">
            <v>54843.01</v>
          </cell>
          <cell r="I16">
            <v>86185.529999999984</v>
          </cell>
          <cell r="J16">
            <v>466695.61</v>
          </cell>
        </row>
        <row r="17">
          <cell r="A17">
            <v>47</v>
          </cell>
          <cell r="B17" t="str">
            <v>ESEC Terra do Meio</v>
          </cell>
          <cell r="F17">
            <v>162509.88999999996</v>
          </cell>
          <cell r="G17">
            <v>178870.54</v>
          </cell>
          <cell r="H17">
            <v>99914.43</v>
          </cell>
          <cell r="I17">
            <v>269.64</v>
          </cell>
          <cell r="J17">
            <v>441564.49999999994</v>
          </cell>
        </row>
        <row r="18">
          <cell r="A18" t="str">
            <v>N/A</v>
          </cell>
          <cell r="B18" t="str">
            <v>Mosaico do Apuí</v>
          </cell>
          <cell r="C18">
            <v>21290.050000000003</v>
          </cell>
          <cell r="D18">
            <v>19408.62</v>
          </cell>
          <cell r="E18">
            <v>82291.540000000008</v>
          </cell>
          <cell r="F18">
            <v>58662.15</v>
          </cell>
          <cell r="G18">
            <v>35689.07</v>
          </cell>
          <cell r="H18">
            <v>125435.91999999998</v>
          </cell>
          <cell r="I18">
            <v>158868.47999999998</v>
          </cell>
          <cell r="J18">
            <v>501645.82999999996</v>
          </cell>
        </row>
        <row r="19">
          <cell r="A19" t="str">
            <v>N/A</v>
          </cell>
          <cell r="B19" t="str">
            <v>NGI Roraima – Gestão Socioambiental</v>
          </cell>
          <cell r="I19">
            <v>20098.789999999997</v>
          </cell>
          <cell r="J19">
            <v>20098.789999999997</v>
          </cell>
        </row>
        <row r="20">
          <cell r="A20" t="str">
            <v>N/A</v>
          </cell>
          <cell r="B20" t="str">
            <v>NGI Terra do Meio - Gestão Socioambiental</v>
          </cell>
          <cell r="I20">
            <v>209243.61000000002</v>
          </cell>
          <cell r="J20">
            <v>209243.61000000002</v>
          </cell>
        </row>
        <row r="21">
          <cell r="A21">
            <v>1487</v>
          </cell>
          <cell r="B21" t="str">
            <v>PE Cantão</v>
          </cell>
          <cell r="D21">
            <v>9821.1999999999989</v>
          </cell>
          <cell r="E21">
            <v>21975.480000000003</v>
          </cell>
          <cell r="F21">
            <v>40249.07</v>
          </cell>
          <cell r="G21">
            <v>39298.369999999995</v>
          </cell>
          <cell r="H21">
            <v>42928.189999999995</v>
          </cell>
          <cell r="I21">
            <v>46671.539999999994</v>
          </cell>
          <cell r="J21">
            <v>200943.84999999998</v>
          </cell>
        </row>
        <row r="22">
          <cell r="A22">
            <v>939</v>
          </cell>
          <cell r="B22" t="str">
            <v>PE Chandless</v>
          </cell>
          <cell r="F22">
            <v>91696.950000000012</v>
          </cell>
          <cell r="G22">
            <v>85209.3</v>
          </cell>
          <cell r="H22">
            <v>48969.97</v>
          </cell>
          <cell r="I22">
            <v>91619.61</v>
          </cell>
          <cell r="J22">
            <v>317495.83</v>
          </cell>
        </row>
        <row r="23">
          <cell r="A23">
            <v>1495</v>
          </cell>
          <cell r="B23" t="str">
            <v>PE Corumbiara</v>
          </cell>
          <cell r="F23">
            <v>124927.5</v>
          </cell>
          <cell r="G23">
            <v>482777.53999999992</v>
          </cell>
          <cell r="H23">
            <v>145855.59000000003</v>
          </cell>
          <cell r="I23">
            <v>136136.78</v>
          </cell>
          <cell r="J23">
            <v>889697.40999999992</v>
          </cell>
        </row>
        <row r="24">
          <cell r="A24">
            <v>1901</v>
          </cell>
          <cell r="B24" t="str">
            <v>PE Cristalino I e II</v>
          </cell>
          <cell r="F24">
            <v>6372</v>
          </cell>
          <cell r="G24">
            <v>27612</v>
          </cell>
          <cell r="H24">
            <v>26550</v>
          </cell>
          <cell r="I24">
            <v>2920.5</v>
          </cell>
          <cell r="J24">
            <v>63454.5</v>
          </cell>
        </row>
        <row r="25">
          <cell r="A25">
            <v>765</v>
          </cell>
          <cell r="B25" t="str">
            <v>PE Guajará-Mirim</v>
          </cell>
          <cell r="F25">
            <v>71319.899999999994</v>
          </cell>
          <cell r="G25">
            <v>309378.28999999998</v>
          </cell>
          <cell r="H25">
            <v>200501.67</v>
          </cell>
          <cell r="I25">
            <v>118082.46</v>
          </cell>
          <cell r="J25">
            <v>699282.32</v>
          </cell>
        </row>
        <row r="26">
          <cell r="A26">
            <v>455</v>
          </cell>
          <cell r="B26" t="str">
            <v>PE Igarapés do Juruena</v>
          </cell>
          <cell r="F26">
            <v>30267</v>
          </cell>
          <cell r="G26">
            <v>41982.18</v>
          </cell>
          <cell r="H26">
            <v>17692.38</v>
          </cell>
          <cell r="I26">
            <v>54179.130000000005</v>
          </cell>
          <cell r="J26">
            <v>144120.69</v>
          </cell>
        </row>
        <row r="27">
          <cell r="A27">
            <v>1736</v>
          </cell>
          <cell r="B27" t="str">
            <v>PE Matupiri</v>
          </cell>
          <cell r="F27">
            <v>37942.740000000005</v>
          </cell>
          <cell r="G27">
            <v>61358.649999999994</v>
          </cell>
          <cell r="H27">
            <v>106263.03</v>
          </cell>
          <cell r="I27">
            <v>15542.05</v>
          </cell>
          <cell r="J27">
            <v>221106.46999999997</v>
          </cell>
        </row>
        <row r="28">
          <cell r="A28">
            <v>1007</v>
          </cell>
          <cell r="B28" t="str">
            <v>PE Rio Negro Setor Norte</v>
          </cell>
          <cell r="F28">
            <v>35398.799999999996</v>
          </cell>
          <cell r="G28">
            <v>71972.59</v>
          </cell>
          <cell r="H28">
            <v>97621.89</v>
          </cell>
          <cell r="I28">
            <v>54947.840000000004</v>
          </cell>
          <cell r="J28">
            <v>259941.11999999997</v>
          </cell>
        </row>
        <row r="29">
          <cell r="A29">
            <v>1006</v>
          </cell>
          <cell r="B29" t="str">
            <v>PE Rio Negro Setor Sul</v>
          </cell>
          <cell r="F29">
            <v>33497.649999999994</v>
          </cell>
          <cell r="G29">
            <v>91435.820000000022</v>
          </cell>
          <cell r="H29">
            <v>81933.31</v>
          </cell>
          <cell r="I29">
            <v>33980.669999999991</v>
          </cell>
          <cell r="J29">
            <v>240847.45</v>
          </cell>
        </row>
        <row r="30">
          <cell r="A30">
            <v>1021</v>
          </cell>
          <cell r="B30" t="str">
            <v>PE Serra dos Martírios-Andorinhas</v>
          </cell>
          <cell r="F30">
            <v>76416.209999999992</v>
          </cell>
          <cell r="G30">
            <v>97860.599999999991</v>
          </cell>
          <cell r="H30">
            <v>51040.189999999995</v>
          </cell>
          <cell r="I30">
            <v>106880.99</v>
          </cell>
          <cell r="J30">
            <v>332197.99</v>
          </cell>
        </row>
        <row r="31">
          <cell r="A31">
            <v>774</v>
          </cell>
          <cell r="B31" t="str">
            <v>PE Serra dos Reis</v>
          </cell>
          <cell r="E31">
            <v>93474.19</v>
          </cell>
          <cell r="F31">
            <v>141889.94999999998</v>
          </cell>
          <cell r="G31">
            <v>274148.58</v>
          </cell>
          <cell r="H31">
            <v>118989.01</v>
          </cell>
          <cell r="I31">
            <v>90729.13</v>
          </cell>
          <cell r="J31">
            <v>719230.86</v>
          </cell>
        </row>
        <row r="32">
          <cell r="A32">
            <v>448</v>
          </cell>
          <cell r="B32" t="str">
            <v>PE Serra Ricardo Franco</v>
          </cell>
          <cell r="F32">
            <v>101598</v>
          </cell>
          <cell r="G32">
            <v>73831.5</v>
          </cell>
          <cell r="H32">
            <v>132756</v>
          </cell>
          <cell r="I32">
            <v>94435.75</v>
          </cell>
          <cell r="J32">
            <v>402621.25</v>
          </cell>
        </row>
        <row r="33">
          <cell r="A33">
            <v>470</v>
          </cell>
          <cell r="B33" t="str">
            <v>PE Xingu</v>
          </cell>
          <cell r="F33">
            <v>82356.600000000006</v>
          </cell>
          <cell r="G33">
            <v>96952.35</v>
          </cell>
          <cell r="H33">
            <v>94700.61</v>
          </cell>
          <cell r="I33">
            <v>5040</v>
          </cell>
          <cell r="J33">
            <v>279049.56</v>
          </cell>
        </row>
        <row r="34">
          <cell r="A34">
            <v>136</v>
          </cell>
          <cell r="B34" t="str">
            <v>PN Amazônia</v>
          </cell>
          <cell r="E34">
            <v>29934.76</v>
          </cell>
          <cell r="F34">
            <v>59630.01</v>
          </cell>
          <cell r="G34">
            <v>38532.990000000005</v>
          </cell>
          <cell r="H34">
            <v>110144.4</v>
          </cell>
          <cell r="I34">
            <v>30748.16</v>
          </cell>
          <cell r="J34">
            <v>268990.32</v>
          </cell>
        </row>
        <row r="35">
          <cell r="A35">
            <v>49</v>
          </cell>
          <cell r="B35" t="str">
            <v>PN Anavilhanas</v>
          </cell>
          <cell r="E35">
            <v>13328.93</v>
          </cell>
          <cell r="F35">
            <v>50847.76</v>
          </cell>
          <cell r="G35">
            <v>69907.95</v>
          </cell>
          <cell r="H35">
            <v>81422.759999999995</v>
          </cell>
          <cell r="I35">
            <v>9728.4100000000035</v>
          </cell>
          <cell r="J35">
            <v>225235.81000000003</v>
          </cell>
        </row>
        <row r="36">
          <cell r="A36">
            <v>169</v>
          </cell>
          <cell r="B36" t="str">
            <v>PN Cabo Orange</v>
          </cell>
          <cell r="F36">
            <v>35502.71</v>
          </cell>
          <cell r="G36">
            <v>133250.40000000002</v>
          </cell>
          <cell r="H36">
            <v>43874.689999999995</v>
          </cell>
          <cell r="I36">
            <v>61220.78</v>
          </cell>
          <cell r="J36">
            <v>273848.58</v>
          </cell>
        </row>
        <row r="37">
          <cell r="A37">
            <v>284</v>
          </cell>
          <cell r="B37" t="str">
            <v>PN Campos Amazônicos</v>
          </cell>
          <cell r="F37">
            <v>157419.01999999999</v>
          </cell>
          <cell r="G37">
            <v>178380.58999999997</v>
          </cell>
          <cell r="H37">
            <v>118101.98000000001</v>
          </cell>
          <cell r="I37">
            <v>74303.91</v>
          </cell>
          <cell r="J37">
            <v>528205.5</v>
          </cell>
        </row>
        <row r="38">
          <cell r="A38">
            <v>267</v>
          </cell>
          <cell r="B38" t="str">
            <v>PN Jamanxim</v>
          </cell>
          <cell r="F38">
            <v>23297.879999999997</v>
          </cell>
          <cell r="G38">
            <v>124513.06</v>
          </cell>
          <cell r="H38">
            <v>87992.15</v>
          </cell>
          <cell r="I38">
            <v>21105.75</v>
          </cell>
          <cell r="J38">
            <v>256908.84</v>
          </cell>
        </row>
        <row r="39">
          <cell r="A39">
            <v>173</v>
          </cell>
          <cell r="B39" t="str">
            <v>PN Jaú</v>
          </cell>
          <cell r="F39">
            <v>162600.27000000002</v>
          </cell>
          <cell r="G39">
            <v>133001.64000000001</v>
          </cell>
          <cell r="H39">
            <v>94477.889999999985</v>
          </cell>
          <cell r="I39">
            <v>2729</v>
          </cell>
          <cell r="J39">
            <v>392808.80000000005</v>
          </cell>
        </row>
        <row r="40">
          <cell r="A40">
            <v>281</v>
          </cell>
          <cell r="B40" t="str">
            <v>PN Juruena</v>
          </cell>
          <cell r="D40">
            <v>64994.050000000017</v>
          </cell>
          <cell r="E40">
            <v>22383.709999999995</v>
          </cell>
          <cell r="F40">
            <v>23310.890000000003</v>
          </cell>
          <cell r="G40">
            <v>68577.2</v>
          </cell>
          <cell r="H40">
            <v>79746.039999999979</v>
          </cell>
          <cell r="I40">
            <v>42367.57</v>
          </cell>
          <cell r="J40">
            <v>301379.45999999996</v>
          </cell>
        </row>
        <row r="41">
          <cell r="A41">
            <v>1633</v>
          </cell>
          <cell r="B41" t="str">
            <v>PN Mapinguari</v>
          </cell>
          <cell r="E41">
            <v>145426.22999999998</v>
          </cell>
          <cell r="F41">
            <v>85211.889999999985</v>
          </cell>
          <cell r="G41">
            <v>216065.96000000002</v>
          </cell>
          <cell r="H41">
            <v>90552.77</v>
          </cell>
          <cell r="I41">
            <v>38588.71</v>
          </cell>
          <cell r="J41">
            <v>575845.55999999994</v>
          </cell>
        </row>
        <row r="42">
          <cell r="A42">
            <v>187</v>
          </cell>
          <cell r="B42" t="str">
            <v>PN Montanhas do Tumucumaque</v>
          </cell>
          <cell r="F42">
            <v>45704.150000000009</v>
          </cell>
          <cell r="G42">
            <v>97620.929999999978</v>
          </cell>
          <cell r="H42">
            <v>147289.54000000007</v>
          </cell>
          <cell r="I42">
            <v>41096.779999999992</v>
          </cell>
          <cell r="J42">
            <v>331711.40000000002</v>
          </cell>
        </row>
        <row r="43">
          <cell r="A43">
            <v>174</v>
          </cell>
          <cell r="B43" t="str">
            <v>PN Monte Roraima</v>
          </cell>
          <cell r="G43">
            <v>24346.58</v>
          </cell>
          <cell r="H43">
            <v>31069.93</v>
          </cell>
          <cell r="J43">
            <v>55416.51</v>
          </cell>
        </row>
        <row r="44">
          <cell r="A44">
            <v>264</v>
          </cell>
          <cell r="B44" t="str">
            <v>PN Nascentes do Lago Jari</v>
          </cell>
          <cell r="F44">
            <v>29515.29</v>
          </cell>
          <cell r="G44">
            <v>25718.18</v>
          </cell>
          <cell r="H44">
            <v>70053.780000000013</v>
          </cell>
          <cell r="I44">
            <v>1055.05</v>
          </cell>
          <cell r="J44">
            <v>126342.30000000002</v>
          </cell>
        </row>
        <row r="45">
          <cell r="A45">
            <v>163</v>
          </cell>
          <cell r="B45" t="str">
            <v>PN Pacaás Novos</v>
          </cell>
          <cell r="G45">
            <v>119676.82</v>
          </cell>
          <cell r="H45">
            <v>429885.51999999996</v>
          </cell>
          <cell r="I45">
            <v>65566.559999999998</v>
          </cell>
          <cell r="J45">
            <v>615128.89999999991</v>
          </cell>
        </row>
        <row r="46">
          <cell r="A46">
            <v>264</v>
          </cell>
          <cell r="B46" t="str">
            <v>PN Rio Novo</v>
          </cell>
          <cell r="F46">
            <v>40443.410000000003</v>
          </cell>
          <cell r="G46">
            <v>203421.35999999996</v>
          </cell>
          <cell r="H46">
            <v>87579.73</v>
          </cell>
          <cell r="J46">
            <v>331444.49999999994</v>
          </cell>
        </row>
        <row r="47">
          <cell r="A47">
            <v>188</v>
          </cell>
          <cell r="B47" t="str">
            <v>PN Serra da Cutia</v>
          </cell>
          <cell r="E47">
            <v>97180.68</v>
          </cell>
          <cell r="F47">
            <v>91181.95</v>
          </cell>
          <cell r="G47">
            <v>81847.37999999999</v>
          </cell>
          <cell r="H47">
            <v>70983.56</v>
          </cell>
          <cell r="I47">
            <v>49730.25</v>
          </cell>
          <cell r="J47">
            <v>390923.82</v>
          </cell>
        </row>
        <row r="48">
          <cell r="A48">
            <v>189</v>
          </cell>
          <cell r="B48" t="str">
            <v>PN Serra da Mocidade</v>
          </cell>
          <cell r="E48">
            <v>67707.3</v>
          </cell>
          <cell r="F48">
            <v>75796.590000000011</v>
          </cell>
          <cell r="G48">
            <v>4393.07</v>
          </cell>
          <cell r="H48">
            <v>53023.28</v>
          </cell>
          <cell r="I48">
            <v>21081.16</v>
          </cell>
          <cell r="J48">
            <v>222001.40000000002</v>
          </cell>
        </row>
        <row r="49">
          <cell r="A49">
            <v>149</v>
          </cell>
          <cell r="B49" t="str">
            <v>PN Serra do Divisor</v>
          </cell>
          <cell r="E49">
            <v>94514.950000000012</v>
          </cell>
          <cell r="F49">
            <v>64462.93</v>
          </cell>
          <cell r="G49">
            <v>85548.660000000018</v>
          </cell>
          <cell r="H49">
            <v>94564.93</v>
          </cell>
          <cell r="I49">
            <v>75247.02</v>
          </cell>
          <cell r="J49">
            <v>414338.49000000005</v>
          </cell>
        </row>
        <row r="50">
          <cell r="A50">
            <v>151</v>
          </cell>
          <cell r="B50" t="str">
            <v>PN Serra do Pardo</v>
          </cell>
          <cell r="F50">
            <v>27482.879999999997</v>
          </cell>
          <cell r="G50">
            <v>40839.379999999997</v>
          </cell>
          <cell r="H50">
            <v>72453.63</v>
          </cell>
          <cell r="J50">
            <v>140775.89000000001</v>
          </cell>
        </row>
        <row r="51">
          <cell r="A51">
            <v>179</v>
          </cell>
          <cell r="B51" t="str">
            <v>PN Viruá</v>
          </cell>
          <cell r="E51">
            <v>192207.65999999989</v>
          </cell>
          <cell r="F51">
            <v>78403.729999999981</v>
          </cell>
          <cell r="G51">
            <v>174485.08</v>
          </cell>
          <cell r="H51">
            <v>73754.62999999999</v>
          </cell>
          <cell r="I51">
            <v>4364.3500000000004</v>
          </cell>
          <cell r="J51">
            <v>523215.44999999984</v>
          </cell>
        </row>
        <row r="52">
          <cell r="A52">
            <v>981</v>
          </cell>
          <cell r="B52" t="str">
            <v>RDS Amanã</v>
          </cell>
          <cell r="F52">
            <v>2940.4</v>
          </cell>
          <cell r="G52">
            <v>26041.602800000001</v>
          </cell>
          <cell r="H52">
            <v>97680.84</v>
          </cell>
          <cell r="I52">
            <v>27551.300000000003</v>
          </cell>
          <cell r="J52">
            <v>154214.1428</v>
          </cell>
        </row>
        <row r="53">
          <cell r="A53">
            <v>985</v>
          </cell>
          <cell r="B53" t="str">
            <v>RDS Cujubim</v>
          </cell>
          <cell r="F53">
            <v>62666.93</v>
          </cell>
          <cell r="G53">
            <v>146045.51999999996</v>
          </cell>
          <cell r="H53">
            <v>58496.89</v>
          </cell>
          <cell r="I53">
            <v>25595.679999999997</v>
          </cell>
          <cell r="J53">
            <v>292805.01999999996</v>
          </cell>
        </row>
        <row r="54">
          <cell r="A54">
            <v>1732</v>
          </cell>
          <cell r="B54" t="str">
            <v>RDS Igapó-Açu</v>
          </cell>
          <cell r="E54">
            <v>80005.53</v>
          </cell>
          <cell r="F54">
            <v>75453.570000000007</v>
          </cell>
          <cell r="G54">
            <v>45261.2</v>
          </cell>
          <cell r="H54">
            <v>52502.270000000004</v>
          </cell>
          <cell r="I54">
            <v>12351.19</v>
          </cell>
          <cell r="J54">
            <v>265573.76000000001</v>
          </cell>
        </row>
        <row r="55">
          <cell r="A55">
            <v>292</v>
          </cell>
          <cell r="B55" t="str">
            <v>RDS Iratapuru</v>
          </cell>
          <cell r="G55">
            <v>13098</v>
          </cell>
          <cell r="H55">
            <v>19735.5</v>
          </cell>
          <cell r="J55">
            <v>32833.5</v>
          </cell>
        </row>
        <row r="56">
          <cell r="A56">
            <v>218</v>
          </cell>
          <cell r="B56" t="str">
            <v>RDS Itatupã-Baquiá</v>
          </cell>
          <cell r="F56">
            <v>6166</v>
          </cell>
          <cell r="G56">
            <v>4892</v>
          </cell>
          <cell r="H56">
            <v>26447.29</v>
          </cell>
          <cell r="I56">
            <v>44084.57</v>
          </cell>
          <cell r="J56">
            <v>81589.86</v>
          </cell>
        </row>
        <row r="57">
          <cell r="A57">
            <v>1573</v>
          </cell>
          <cell r="B57" t="str">
            <v>RDS Juma</v>
          </cell>
          <cell r="E57">
            <v>10708.81</v>
          </cell>
          <cell r="F57">
            <v>29511.29</v>
          </cell>
          <cell r="G57">
            <v>24809.1</v>
          </cell>
          <cell r="H57">
            <v>44288</v>
          </cell>
          <cell r="I57">
            <v>29934.66</v>
          </cell>
          <cell r="J57">
            <v>139251.85999999999</v>
          </cell>
        </row>
        <row r="58">
          <cell r="A58">
            <v>986</v>
          </cell>
          <cell r="B58" t="str">
            <v>RDS Mamirauá</v>
          </cell>
          <cell r="E58">
            <v>19091.27</v>
          </cell>
          <cell r="F58">
            <v>28559.79</v>
          </cell>
          <cell r="G58">
            <v>48914.3</v>
          </cell>
          <cell r="H58">
            <v>80741.959999999992</v>
          </cell>
          <cell r="I58">
            <v>83128.570000000007</v>
          </cell>
          <cell r="J58">
            <v>260435.89</v>
          </cell>
        </row>
        <row r="59">
          <cell r="A59">
            <v>987</v>
          </cell>
          <cell r="B59" t="str">
            <v>RDS Piagaçu-Purus</v>
          </cell>
          <cell r="F59">
            <v>20409</v>
          </cell>
          <cell r="G59">
            <v>48031.91</v>
          </cell>
          <cell r="H59">
            <v>67264.109999999986</v>
          </cell>
          <cell r="I59">
            <v>42885.539999999986</v>
          </cell>
          <cell r="J59">
            <v>178590.55999999997</v>
          </cell>
        </row>
        <row r="60">
          <cell r="A60">
            <v>988</v>
          </cell>
          <cell r="B60" t="str">
            <v>RDS Rio Amapá</v>
          </cell>
          <cell r="E60">
            <v>33838.21</v>
          </cell>
          <cell r="F60">
            <v>58677.850000000006</v>
          </cell>
          <cell r="G60">
            <v>90226.84</v>
          </cell>
          <cell r="H60">
            <v>43058.270000000004</v>
          </cell>
          <cell r="I60">
            <v>9021.5</v>
          </cell>
          <cell r="J60">
            <v>234822.66999999998</v>
          </cell>
        </row>
        <row r="61">
          <cell r="A61">
            <v>1977</v>
          </cell>
          <cell r="B61" t="str">
            <v>RDS Rio Madeira</v>
          </cell>
          <cell r="G61">
            <v>25170.739999999998</v>
          </cell>
          <cell r="H61">
            <v>71839.920000000013</v>
          </cell>
          <cell r="I61">
            <v>12746.02</v>
          </cell>
          <cell r="J61">
            <v>109756.68000000001</v>
          </cell>
        </row>
        <row r="62">
          <cell r="A62">
            <v>1730</v>
          </cell>
          <cell r="B62" t="str">
            <v>RDS Rio Negro</v>
          </cell>
          <cell r="F62">
            <v>10659.83</v>
          </cell>
          <cell r="G62">
            <v>45667.649999999994</v>
          </cell>
          <cell r="H62">
            <v>54584.150000000016</v>
          </cell>
          <cell r="I62">
            <v>23501.79</v>
          </cell>
          <cell r="J62">
            <v>134413.42000000001</v>
          </cell>
        </row>
        <row r="63">
          <cell r="A63">
            <v>989</v>
          </cell>
          <cell r="B63" t="str">
            <v>RDS Uacari</v>
          </cell>
          <cell r="F63">
            <v>59622.17</v>
          </cell>
          <cell r="G63">
            <v>159723.03000000003</v>
          </cell>
          <cell r="H63">
            <v>132535.50999999998</v>
          </cell>
          <cell r="I63">
            <v>38257.5</v>
          </cell>
          <cell r="J63">
            <v>390138.20999999996</v>
          </cell>
        </row>
        <row r="64">
          <cell r="A64">
            <v>990</v>
          </cell>
          <cell r="B64" t="str">
            <v>RDS Uatumã</v>
          </cell>
          <cell r="F64">
            <v>11289.74</v>
          </cell>
          <cell r="G64">
            <v>69933.929999999993</v>
          </cell>
          <cell r="H64">
            <v>126570.40999999999</v>
          </cell>
          <cell r="I64">
            <v>71411.220000000016</v>
          </cell>
          <cell r="J64">
            <v>279205.3</v>
          </cell>
        </row>
        <row r="65">
          <cell r="A65">
            <v>194</v>
          </cell>
          <cell r="B65" t="str">
            <v>REBIO Abufari</v>
          </cell>
          <cell r="E65">
            <v>122204.01999999995</v>
          </cell>
          <cell r="F65">
            <v>95229.969999999987</v>
          </cell>
          <cell r="G65">
            <v>37530.910000000011</v>
          </cell>
          <cell r="H65">
            <v>96550.7</v>
          </cell>
          <cell r="I65">
            <v>131642.53999999998</v>
          </cell>
          <cell r="J65">
            <v>483158.1399999999</v>
          </cell>
        </row>
        <row r="66">
          <cell r="A66">
            <v>206</v>
          </cell>
          <cell r="B66" t="str">
            <v>REBIO Guaporé</v>
          </cell>
          <cell r="G66">
            <v>79847.180000000008</v>
          </cell>
          <cell r="H66">
            <v>89371.199999999983</v>
          </cell>
          <cell r="I66">
            <v>31999.299999999996</v>
          </cell>
          <cell r="J66">
            <v>201217.68</v>
          </cell>
        </row>
        <row r="67">
          <cell r="A67">
            <v>207</v>
          </cell>
          <cell r="B67" t="str">
            <v>REBIO Gurupi</v>
          </cell>
          <cell r="F67">
            <v>577547.25</v>
          </cell>
          <cell r="G67">
            <v>487899.99400000006</v>
          </cell>
          <cell r="H67">
            <v>279341.08</v>
          </cell>
          <cell r="I67">
            <v>219970.12999999995</v>
          </cell>
          <cell r="J67">
            <v>1564758.4539999999</v>
          </cell>
        </row>
        <row r="68">
          <cell r="A68">
            <v>208</v>
          </cell>
          <cell r="B68" t="str">
            <v>REBIO Jaru</v>
          </cell>
          <cell r="C68">
            <v>4651.7</v>
          </cell>
          <cell r="D68">
            <v>138411.48999999996</v>
          </cell>
          <cell r="E68">
            <v>231795.05</v>
          </cell>
          <cell r="F68">
            <v>234926.97000000003</v>
          </cell>
          <cell r="G68">
            <v>196106.75</v>
          </cell>
          <cell r="H68">
            <v>127747.29</v>
          </cell>
          <cell r="I68">
            <v>77264.22</v>
          </cell>
          <cell r="J68">
            <v>1010903.47</v>
          </cell>
        </row>
        <row r="69">
          <cell r="A69">
            <v>209</v>
          </cell>
          <cell r="B69" t="str">
            <v>REBIO Lago Piratuba</v>
          </cell>
          <cell r="F69">
            <v>90366.359999999986</v>
          </cell>
          <cell r="G69">
            <v>92101.88</v>
          </cell>
          <cell r="H69">
            <v>81192.429999999978</v>
          </cell>
          <cell r="I69">
            <v>18227.05</v>
          </cell>
          <cell r="J69">
            <v>281887.71999999997</v>
          </cell>
        </row>
        <row r="70">
          <cell r="A70">
            <v>1033</v>
          </cell>
          <cell r="B70" t="str">
            <v>REBIO Maicuru</v>
          </cell>
          <cell r="G70">
            <v>2520.29</v>
          </cell>
          <cell r="H70">
            <v>2323.5699999999997</v>
          </cell>
          <cell r="I70">
            <v>24615.8</v>
          </cell>
          <cell r="J70">
            <v>29459.66</v>
          </cell>
        </row>
        <row r="71">
          <cell r="A71">
            <v>216</v>
          </cell>
          <cell r="B71" t="str">
            <v>REBIO Nascentes da Serra do Cachimbo</v>
          </cell>
          <cell r="E71">
            <v>23617.25</v>
          </cell>
          <cell r="F71">
            <v>114056.62000000001</v>
          </cell>
          <cell r="G71">
            <v>194045.86</v>
          </cell>
          <cell r="H71">
            <v>76942.36</v>
          </cell>
          <cell r="I71">
            <v>14254</v>
          </cell>
          <cell r="J71">
            <v>422916.08999999997</v>
          </cell>
        </row>
        <row r="72">
          <cell r="A72">
            <v>210</v>
          </cell>
          <cell r="B72" t="str">
            <v>REBIO Rio Trombetas</v>
          </cell>
          <cell r="F72">
            <v>63357.390000000007</v>
          </cell>
          <cell r="G72">
            <v>181496.55000000002</v>
          </cell>
          <cell r="H72">
            <v>82305</v>
          </cell>
          <cell r="I72">
            <v>37467.839999999997</v>
          </cell>
          <cell r="J72">
            <v>364626.78</v>
          </cell>
        </row>
        <row r="73">
          <cell r="A73">
            <v>211</v>
          </cell>
          <cell r="B73" t="str">
            <v>REBIO Tapirapé</v>
          </cell>
          <cell r="F73">
            <v>43570.79</v>
          </cell>
          <cell r="G73">
            <v>53754.310000000005</v>
          </cell>
          <cell r="H73">
            <v>51216.19</v>
          </cell>
          <cell r="I73">
            <v>40510.420000000006</v>
          </cell>
          <cell r="J73">
            <v>189051.71000000002</v>
          </cell>
        </row>
        <row r="74">
          <cell r="A74">
            <v>213</v>
          </cell>
          <cell r="B74" t="str">
            <v>REBIO Uatumã</v>
          </cell>
          <cell r="F74">
            <v>53296.830000000009</v>
          </cell>
          <cell r="G74">
            <v>122753.64000000001</v>
          </cell>
          <cell r="H74">
            <v>60943.07</v>
          </cell>
          <cell r="I74">
            <v>27112.48</v>
          </cell>
          <cell r="J74">
            <v>264106.02</v>
          </cell>
        </row>
        <row r="75">
          <cell r="A75">
            <v>274</v>
          </cell>
          <cell r="B75" t="str">
            <v>RESEX Alto Tarauacá</v>
          </cell>
          <cell r="F75">
            <v>25943.59</v>
          </cell>
          <cell r="G75">
            <v>43827.680000000008</v>
          </cell>
          <cell r="H75">
            <v>26605.749999999996</v>
          </cell>
          <cell r="I75">
            <v>28095.189999999995</v>
          </cell>
          <cell r="J75">
            <v>124472.20999999999</v>
          </cell>
        </row>
        <row r="76">
          <cell r="A76">
            <v>285</v>
          </cell>
          <cell r="B76" t="str">
            <v>RESEX Arapixi</v>
          </cell>
          <cell r="D76">
            <v>57751.3</v>
          </cell>
          <cell r="E76">
            <v>28550.079999999998</v>
          </cell>
          <cell r="F76">
            <v>22345.4</v>
          </cell>
          <cell r="G76">
            <v>59216.22</v>
          </cell>
          <cell r="H76">
            <v>27212.27</v>
          </cell>
          <cell r="I76">
            <v>22141.56</v>
          </cell>
          <cell r="J76">
            <v>217216.83</v>
          </cell>
        </row>
        <row r="77">
          <cell r="A77">
            <v>273</v>
          </cell>
          <cell r="B77" t="str">
            <v>RESEX Arioca Pruanã</v>
          </cell>
          <cell r="F77">
            <v>28785.52</v>
          </cell>
          <cell r="G77">
            <v>17131.63</v>
          </cell>
          <cell r="H77">
            <v>13691</v>
          </cell>
          <cell r="I77">
            <v>2778.49</v>
          </cell>
          <cell r="J77">
            <v>62386.64</v>
          </cell>
        </row>
        <row r="78">
          <cell r="A78">
            <v>220</v>
          </cell>
          <cell r="B78" t="str">
            <v>RESEX Auatí-Paraná</v>
          </cell>
          <cell r="F78">
            <v>7050</v>
          </cell>
          <cell r="G78">
            <v>36323.58</v>
          </cell>
          <cell r="H78">
            <v>38170.06</v>
          </cell>
          <cell r="I78">
            <v>2860</v>
          </cell>
          <cell r="J78">
            <v>84403.64</v>
          </cell>
        </row>
        <row r="79">
          <cell r="A79">
            <v>230</v>
          </cell>
          <cell r="B79" t="str">
            <v>RESEX Baixo Juruá</v>
          </cell>
          <cell r="F79">
            <v>72005.86</v>
          </cell>
          <cell r="G79">
            <v>233837.19999999998</v>
          </cell>
          <cell r="H79">
            <v>62097.930000000008</v>
          </cell>
          <cell r="I79">
            <v>174.5</v>
          </cell>
          <cell r="J79">
            <v>368115.49</v>
          </cell>
        </row>
        <row r="80">
          <cell r="A80">
            <v>221</v>
          </cell>
          <cell r="B80" t="str">
            <v>RESEX Barreiro das Antas</v>
          </cell>
          <cell r="E80">
            <v>26037.25</v>
          </cell>
          <cell r="F80">
            <v>32872.800000000003</v>
          </cell>
          <cell r="G80">
            <v>24938.07</v>
          </cell>
          <cell r="H80">
            <v>48002.54</v>
          </cell>
          <cell r="I80">
            <v>39006.879999999997</v>
          </cell>
          <cell r="J80">
            <v>170857.54</v>
          </cell>
        </row>
        <row r="81">
          <cell r="A81">
            <v>1518</v>
          </cell>
          <cell r="B81" t="str">
            <v>RESEX Cajari</v>
          </cell>
          <cell r="F81">
            <v>39921.410000000003</v>
          </cell>
          <cell r="G81">
            <v>22199.61</v>
          </cell>
          <cell r="H81">
            <v>30022.290000000008</v>
          </cell>
          <cell r="I81">
            <v>20270.7</v>
          </cell>
          <cell r="J81">
            <v>112414.01000000001</v>
          </cell>
        </row>
        <row r="82">
          <cell r="A82">
            <v>1733</v>
          </cell>
          <cell r="B82" t="str">
            <v>RESEX Canutama</v>
          </cell>
          <cell r="G82">
            <v>69124.52</v>
          </cell>
          <cell r="H82">
            <v>89168.250000000029</v>
          </cell>
          <cell r="I82">
            <v>33972.820000000007</v>
          </cell>
          <cell r="J82">
            <v>192265.59000000003</v>
          </cell>
        </row>
        <row r="83">
          <cell r="A83">
            <v>991</v>
          </cell>
          <cell r="B83" t="str">
            <v>RESEX Catuá-Ipixuna</v>
          </cell>
          <cell r="F83">
            <v>62609.96</v>
          </cell>
          <cell r="G83">
            <v>42994.315999999999</v>
          </cell>
          <cell r="H83">
            <v>40886.800000000003</v>
          </cell>
          <cell r="I83">
            <v>75648.040000000023</v>
          </cell>
          <cell r="J83">
            <v>222139.11600000004</v>
          </cell>
        </row>
        <row r="84">
          <cell r="A84">
            <v>232</v>
          </cell>
          <cell r="B84" t="str">
            <v>RESEX Cazumbá-Iracema</v>
          </cell>
          <cell r="F84">
            <v>36073.100000000006</v>
          </cell>
          <cell r="G84">
            <v>12464.41</v>
          </cell>
          <cell r="H84">
            <v>50088.639999999999</v>
          </cell>
          <cell r="I84">
            <v>2018.5</v>
          </cell>
          <cell r="J84">
            <v>100644.65000000001</v>
          </cell>
        </row>
        <row r="85">
          <cell r="A85">
            <v>222</v>
          </cell>
          <cell r="B85" t="str">
            <v>RESEX Chico Mendes</v>
          </cell>
          <cell r="F85">
            <v>95654.79</v>
          </cell>
          <cell r="G85">
            <v>125106.45</v>
          </cell>
          <cell r="H85">
            <v>22456.23</v>
          </cell>
          <cell r="I85">
            <v>125239.48000000001</v>
          </cell>
          <cell r="J85">
            <v>368456.95</v>
          </cell>
        </row>
        <row r="86">
          <cell r="A86">
            <v>3134</v>
          </cell>
          <cell r="B86" t="str">
            <v>RESEX Cuinarana</v>
          </cell>
          <cell r="G86">
            <v>4159.5</v>
          </cell>
          <cell r="H86">
            <v>6610.92</v>
          </cell>
          <cell r="I86">
            <v>9886.5400000000009</v>
          </cell>
          <cell r="J86">
            <v>20656.96</v>
          </cell>
        </row>
        <row r="87">
          <cell r="A87">
            <v>279</v>
          </cell>
          <cell r="B87" t="str">
            <v>RESEX Cururupu</v>
          </cell>
          <cell r="F87">
            <v>26526.25</v>
          </cell>
          <cell r="H87">
            <v>32671.809999999998</v>
          </cell>
          <cell r="I87">
            <v>17088</v>
          </cell>
          <cell r="J87">
            <v>76286.06</v>
          </cell>
        </row>
        <row r="88">
          <cell r="A88">
            <v>775</v>
          </cell>
          <cell r="B88" t="str">
            <v>RESEX Estadual do Rio Cautário</v>
          </cell>
          <cell r="E88">
            <v>133706.23999999999</v>
          </cell>
          <cell r="F88">
            <v>107259.95</v>
          </cell>
          <cell r="G88">
            <v>157463.89000000001</v>
          </cell>
          <cell r="H88">
            <v>28547.78</v>
          </cell>
          <cell r="I88">
            <v>59090.479999999996</v>
          </cell>
          <cell r="J88">
            <v>486068.33999999997</v>
          </cell>
        </row>
        <row r="89">
          <cell r="A89">
            <v>238</v>
          </cell>
          <cell r="B89" t="str">
            <v>RESEX Federal do Rio Cautário</v>
          </cell>
          <cell r="F89">
            <v>39089.4</v>
          </cell>
          <cell r="G89">
            <v>180091.86000000004</v>
          </cell>
          <cell r="H89">
            <v>28118.469999999998</v>
          </cell>
          <cell r="I89">
            <v>24673.72</v>
          </cell>
          <cell r="J89">
            <v>271973.45000000007</v>
          </cell>
        </row>
        <row r="90">
          <cell r="A90">
            <v>463</v>
          </cell>
          <cell r="B90" t="str">
            <v>RESEX Guariba-Roosevelt</v>
          </cell>
          <cell r="F90">
            <v>23541</v>
          </cell>
          <cell r="G90">
            <v>20270</v>
          </cell>
          <cell r="H90">
            <v>62684.9</v>
          </cell>
          <cell r="I90">
            <v>45489</v>
          </cell>
          <cell r="J90">
            <v>151984.9</v>
          </cell>
        </row>
        <row r="91">
          <cell r="A91">
            <v>241</v>
          </cell>
          <cell r="B91" t="str">
            <v>RESEX Ipaú-Anilzinho</v>
          </cell>
          <cell r="F91">
            <v>105355.13999999998</v>
          </cell>
          <cell r="G91">
            <v>58376.399999999994</v>
          </cell>
          <cell r="H91">
            <v>37098.28</v>
          </cell>
          <cell r="I91">
            <v>29389.109999999997</v>
          </cell>
          <cell r="J91">
            <v>230218.92999999996</v>
          </cell>
        </row>
        <row r="92">
          <cell r="A92">
            <v>1628</v>
          </cell>
          <cell r="B92" t="str">
            <v>RESEX Ituxí</v>
          </cell>
          <cell r="F92">
            <v>79001.820000000007</v>
          </cell>
          <cell r="G92">
            <v>67319.600000000006</v>
          </cell>
          <cell r="H92">
            <v>17452.28</v>
          </cell>
          <cell r="I92">
            <v>52851.330000000009</v>
          </cell>
          <cell r="J92">
            <v>216625.03000000003</v>
          </cell>
        </row>
        <row r="93">
          <cell r="A93">
            <v>242</v>
          </cell>
          <cell r="B93" t="str">
            <v>RESEX Lago Capanã Grande</v>
          </cell>
          <cell r="F93">
            <v>7965</v>
          </cell>
          <cell r="G93">
            <v>17373.949999999997</v>
          </cell>
          <cell r="H93">
            <v>19125.160000000003</v>
          </cell>
          <cell r="I93">
            <v>14538.249999999996</v>
          </cell>
          <cell r="J93">
            <v>59002.36</v>
          </cell>
        </row>
        <row r="94">
          <cell r="A94">
            <v>243</v>
          </cell>
          <cell r="B94" t="str">
            <v>RESEX Mãe Grande Curuçá</v>
          </cell>
          <cell r="G94">
            <v>3451.5</v>
          </cell>
          <cell r="H94">
            <v>34920.97</v>
          </cell>
          <cell r="I94">
            <v>7600.2</v>
          </cell>
          <cell r="J94">
            <v>45972.67</v>
          </cell>
        </row>
        <row r="95">
          <cell r="A95">
            <v>244</v>
          </cell>
          <cell r="B95" t="str">
            <v>RESEX Mapuá</v>
          </cell>
          <cell r="F95">
            <v>37965.68</v>
          </cell>
          <cell r="G95">
            <v>15699.939999999999</v>
          </cell>
          <cell r="H95">
            <v>12350.49</v>
          </cell>
          <cell r="I95">
            <v>18.5</v>
          </cell>
          <cell r="J95">
            <v>66034.61</v>
          </cell>
        </row>
        <row r="96">
          <cell r="A96">
            <v>227</v>
          </cell>
          <cell r="B96" t="str">
            <v>RESEX Maracanã</v>
          </cell>
          <cell r="E96">
            <v>722.81999999999994</v>
          </cell>
          <cell r="F96">
            <v>4857.74</v>
          </cell>
          <cell r="G96">
            <v>21435.09</v>
          </cell>
          <cell r="H96">
            <v>1196.29</v>
          </cell>
          <cell r="I96">
            <v>1093.07</v>
          </cell>
          <cell r="J96">
            <v>29305.010000000002</v>
          </cell>
        </row>
        <row r="97">
          <cell r="A97">
            <v>223</v>
          </cell>
          <cell r="B97" t="str">
            <v>RESEx Marinha Chocoaré-Mato Grosso</v>
          </cell>
          <cell r="G97">
            <v>2228.23</v>
          </cell>
          <cell r="H97">
            <v>21390.26</v>
          </cell>
          <cell r="I97">
            <v>8142.8200000000006</v>
          </cell>
          <cell r="J97">
            <v>31761.309999999998</v>
          </cell>
        </row>
        <row r="98">
          <cell r="A98">
            <v>235</v>
          </cell>
          <cell r="B98" t="str">
            <v>RESEX Médio Juruá</v>
          </cell>
          <cell r="E98">
            <v>1239</v>
          </cell>
          <cell r="F98">
            <v>59804.45</v>
          </cell>
          <cell r="G98">
            <v>38932.870000000003</v>
          </cell>
          <cell r="H98">
            <v>15778</v>
          </cell>
          <cell r="I98">
            <v>18017.87</v>
          </cell>
          <cell r="J98">
            <v>133772.19</v>
          </cell>
        </row>
        <row r="99">
          <cell r="A99">
            <v>1606</v>
          </cell>
          <cell r="B99" t="str">
            <v>RESEX Médio Purús</v>
          </cell>
          <cell r="F99">
            <v>43751</v>
          </cell>
          <cell r="G99">
            <v>24891.599999999999</v>
          </cell>
          <cell r="H99">
            <v>24561.54</v>
          </cell>
          <cell r="I99">
            <v>29446.129999999997</v>
          </cell>
          <cell r="J99">
            <v>122650.27000000002</v>
          </cell>
        </row>
        <row r="100">
          <cell r="A100">
            <v>3133</v>
          </cell>
          <cell r="B100" t="str">
            <v>RESEX Mestre Lucindo</v>
          </cell>
          <cell r="G100">
            <v>6018</v>
          </cell>
          <cell r="H100">
            <v>14637.5</v>
          </cell>
          <cell r="I100">
            <v>23603.010000000002</v>
          </cell>
          <cell r="J100">
            <v>44258.51</v>
          </cell>
        </row>
        <row r="101">
          <cell r="A101">
            <v>3132</v>
          </cell>
          <cell r="B101" t="str">
            <v>RESEX Mocapajuba</v>
          </cell>
          <cell r="F101">
            <v>11164.990000000002</v>
          </cell>
          <cell r="G101">
            <v>27165.14</v>
          </cell>
          <cell r="H101">
            <v>85341.510000000009</v>
          </cell>
          <cell r="I101">
            <v>9665.67</v>
          </cell>
          <cell r="J101">
            <v>133337.31000000003</v>
          </cell>
        </row>
        <row r="102">
          <cell r="A102">
            <v>1810</v>
          </cell>
          <cell r="B102" t="str">
            <v>RESEX Renascer</v>
          </cell>
          <cell r="F102">
            <v>26385.09</v>
          </cell>
          <cell r="G102">
            <v>118660.33</v>
          </cell>
          <cell r="H102">
            <v>79628.859999999986</v>
          </cell>
          <cell r="I102">
            <v>48612.170000000006</v>
          </cell>
          <cell r="J102">
            <v>273286.45</v>
          </cell>
        </row>
        <row r="103">
          <cell r="A103">
            <v>1506</v>
          </cell>
          <cell r="B103" t="str">
            <v>RESEX Rio Gregório</v>
          </cell>
          <cell r="F103">
            <v>1619.25</v>
          </cell>
          <cell r="G103">
            <v>42975.68</v>
          </cell>
          <cell r="H103">
            <v>45315.54</v>
          </cell>
          <cell r="I103">
            <v>55484.070000000007</v>
          </cell>
          <cell r="J103">
            <v>145394.54</v>
          </cell>
        </row>
        <row r="104">
          <cell r="A104">
            <v>280</v>
          </cell>
          <cell r="B104" t="str">
            <v>RESEX Rio Iriri</v>
          </cell>
          <cell r="F104">
            <v>1080</v>
          </cell>
          <cell r="G104">
            <v>20123.75</v>
          </cell>
          <cell r="H104">
            <v>26631.619999999995</v>
          </cell>
          <cell r="I104">
            <v>7850</v>
          </cell>
          <cell r="J104">
            <v>55685.369999999995</v>
          </cell>
        </row>
        <row r="105">
          <cell r="A105">
            <v>239</v>
          </cell>
          <cell r="B105" t="str">
            <v>RESEX Rio Jutaí</v>
          </cell>
          <cell r="D105">
            <v>78345.25</v>
          </cell>
          <cell r="E105">
            <v>47478.5</v>
          </cell>
          <cell r="F105">
            <v>1062</v>
          </cell>
          <cell r="G105">
            <v>29008</v>
          </cell>
          <cell r="J105">
            <v>155893.75</v>
          </cell>
        </row>
        <row r="106">
          <cell r="A106">
            <v>256</v>
          </cell>
          <cell r="B106" t="str">
            <v>RESEX Rio Ouro Preto</v>
          </cell>
          <cell r="F106">
            <v>51386.11</v>
          </cell>
          <cell r="G106">
            <v>67841.14</v>
          </cell>
          <cell r="H106">
            <v>33255.25</v>
          </cell>
          <cell r="I106">
            <v>44013.390000000007</v>
          </cell>
          <cell r="J106">
            <v>196495.89</v>
          </cell>
        </row>
        <row r="107">
          <cell r="A107">
            <v>772</v>
          </cell>
          <cell r="B107" t="str">
            <v>RESEX Rio Pacaás Novos</v>
          </cell>
          <cell r="E107">
            <v>81301.75</v>
          </cell>
          <cell r="F107">
            <v>101249.88</v>
          </cell>
          <cell r="G107">
            <v>86795.880000000019</v>
          </cell>
          <cell r="H107">
            <v>61674.970000000008</v>
          </cell>
          <cell r="I107">
            <v>70616.399999999994</v>
          </cell>
          <cell r="J107">
            <v>401638.88</v>
          </cell>
        </row>
        <row r="108">
          <cell r="A108">
            <v>777</v>
          </cell>
          <cell r="B108" t="str">
            <v>RESEX Rio Preto-Jacundá</v>
          </cell>
          <cell r="F108">
            <v>304936.71000000002</v>
          </cell>
          <cell r="G108">
            <v>222622.0736</v>
          </cell>
          <cell r="H108">
            <v>165706.43</v>
          </cell>
          <cell r="I108">
            <v>90281.290000000008</v>
          </cell>
          <cell r="J108">
            <v>783546.50359999994</v>
          </cell>
        </row>
        <row r="109">
          <cell r="A109">
            <v>283</v>
          </cell>
          <cell r="B109" t="str">
            <v>RESEX Rio Unini</v>
          </cell>
          <cell r="E109">
            <v>96759.32</v>
          </cell>
          <cell r="F109">
            <v>73398.849999999991</v>
          </cell>
          <cell r="G109">
            <v>38012.85</v>
          </cell>
          <cell r="H109">
            <v>28485.94</v>
          </cell>
          <cell r="I109">
            <v>4712.22</v>
          </cell>
          <cell r="J109">
            <v>241369.18</v>
          </cell>
        </row>
        <row r="110">
          <cell r="A110">
            <v>1635</v>
          </cell>
          <cell r="B110" t="str">
            <v>RESEX Rio Xingu</v>
          </cell>
          <cell r="D110">
            <v>36339.869999999995</v>
          </cell>
          <cell r="E110">
            <v>28186.460000000003</v>
          </cell>
          <cell r="F110">
            <v>4175.29</v>
          </cell>
          <cell r="G110">
            <v>35103</v>
          </cell>
          <cell r="H110">
            <v>61317.26</v>
          </cell>
          <cell r="I110">
            <v>8918</v>
          </cell>
          <cell r="J110">
            <v>174039.88</v>
          </cell>
        </row>
        <row r="111">
          <cell r="A111">
            <v>257</v>
          </cell>
          <cell r="B111" t="str">
            <v>RESEX Riozinho da Liberdade</v>
          </cell>
          <cell r="F111">
            <v>14634.1</v>
          </cell>
          <cell r="G111">
            <v>15975.68</v>
          </cell>
          <cell r="H111">
            <v>21588.47</v>
          </cell>
          <cell r="I111">
            <v>58881.420000000006</v>
          </cell>
          <cell r="J111">
            <v>111079.67000000001</v>
          </cell>
        </row>
        <row r="112">
          <cell r="A112">
            <v>258</v>
          </cell>
          <cell r="B112" t="str">
            <v>RESEX Riozinho do Anfrísio</v>
          </cell>
          <cell r="F112">
            <v>79148.81</v>
          </cell>
          <cell r="G112">
            <v>203609.32000000004</v>
          </cell>
          <cell r="H112">
            <v>71013.989999999991</v>
          </cell>
          <cell r="I112">
            <v>269.24</v>
          </cell>
          <cell r="J112">
            <v>354041.36</v>
          </cell>
        </row>
        <row r="113">
          <cell r="A113">
            <v>228</v>
          </cell>
          <cell r="B113" t="str">
            <v>RESEX São João do Ponta</v>
          </cell>
          <cell r="G113">
            <v>74871.17</v>
          </cell>
          <cell r="H113">
            <v>61359.92</v>
          </cell>
          <cell r="I113">
            <v>37524.5</v>
          </cell>
          <cell r="J113">
            <v>173755.59</v>
          </cell>
        </row>
        <row r="114">
          <cell r="A114">
            <v>259</v>
          </cell>
          <cell r="B114" t="str">
            <v>RESEX Tapajós-Arapiuns</v>
          </cell>
          <cell r="E114">
            <v>46485.42</v>
          </cell>
          <cell r="F114">
            <v>43997.469999999994</v>
          </cell>
          <cell r="G114">
            <v>48843.91</v>
          </cell>
          <cell r="H114">
            <v>2712.1300000000006</v>
          </cell>
          <cell r="I114">
            <v>27089.01</v>
          </cell>
          <cell r="J114">
            <v>169127.94</v>
          </cell>
        </row>
        <row r="115">
          <cell r="A115">
            <v>282</v>
          </cell>
          <cell r="B115" t="str">
            <v>RESEX Terra Grande Pracuúba</v>
          </cell>
          <cell r="G115">
            <v>15295.15</v>
          </cell>
          <cell r="H115">
            <v>37006.32</v>
          </cell>
          <cell r="I115">
            <v>9958.6</v>
          </cell>
          <cell r="J115">
            <v>62260.07</v>
          </cell>
        </row>
        <row r="116">
          <cell r="A116">
            <v>260</v>
          </cell>
          <cell r="B116" t="str">
            <v>RESEX Verde Para Sempre</v>
          </cell>
          <cell r="F116">
            <v>91833.14</v>
          </cell>
          <cell r="G116">
            <v>70674.23</v>
          </cell>
          <cell r="H116">
            <v>225835.4</v>
          </cell>
          <cell r="I116">
            <v>70157.719999999987</v>
          </cell>
          <cell r="J116">
            <v>458500.49</v>
          </cell>
        </row>
        <row r="117">
          <cell r="A117" t="str">
            <v>N/A</v>
          </cell>
          <cell r="B117" t="str">
            <v>UNA Itaituba - Gestão Socioambiental</v>
          </cell>
        </row>
        <row r="118">
          <cell r="A118" t="str">
            <v>N/A</v>
          </cell>
          <cell r="B118" t="str">
            <v>UNA Itaituba - Ordenamento Territorial</v>
          </cell>
        </row>
        <row r="119">
          <cell r="A119" t="str">
            <v>N/A</v>
          </cell>
          <cell r="B119" t="str">
            <v>UNA Itaituba - Proteção</v>
          </cell>
          <cell r="I119">
            <v>94772.78</v>
          </cell>
          <cell r="J119">
            <v>94772.78</v>
          </cell>
        </row>
        <row r="120">
          <cell r="B120" t="str">
            <v>Total Geral</v>
          </cell>
          <cell r="C120">
            <v>25941.750000000004</v>
          </cell>
          <cell r="D120">
            <v>405071.77999999997</v>
          </cell>
          <cell r="E120">
            <v>2005446.0200000003</v>
          </cell>
          <cell r="F120">
            <v>6434519.2999999998</v>
          </cell>
          <cell r="G120">
            <v>9188056.5864000004</v>
          </cell>
          <cell r="H120">
            <v>7467503.6900000004</v>
          </cell>
          <cell r="I120">
            <v>4691228.7699999986</v>
          </cell>
          <cell r="J120">
            <v>30217767.896400005</v>
          </cell>
        </row>
      </sheetData>
      <sheetData sheetId="8">
        <row r="1">
          <cell r="B1" t="str">
            <v>Rótulos de Linha</v>
          </cell>
          <cell r="C1" t="str">
            <v>2014</v>
          </cell>
          <cell r="D1" t="str">
            <v>2015</v>
          </cell>
          <cell r="E1" t="str">
            <v>2016</v>
          </cell>
          <cell r="F1" t="str">
            <v>2017</v>
          </cell>
          <cell r="G1">
            <v>2018</v>
          </cell>
          <cell r="H1" t="str">
            <v>2019</v>
          </cell>
          <cell r="I1" t="str">
            <v>2020</v>
          </cell>
          <cell r="J1" t="str">
            <v>Total Geral</v>
          </cell>
        </row>
        <row r="2">
          <cell r="A2" t="str">
            <v>N/A</v>
          </cell>
          <cell r="B2" t="str">
            <v>Bloco 1 (RESEX Maracanã, Chocoaré-Matogrosso, Cuinarana e Mestre Lucindo)</v>
          </cell>
          <cell r="E2">
            <v>4462.1400000000003</v>
          </cell>
          <cell r="G2">
            <v>249479.5</v>
          </cell>
          <cell r="H2">
            <v>5795.34</v>
          </cell>
          <cell r="J2">
            <v>259736.98</v>
          </cell>
        </row>
        <row r="3">
          <cell r="A3" t="str">
            <v>N/A</v>
          </cell>
          <cell r="B3" t="str">
            <v>BLOCO 2 (RESEX Mocapajuba, Mãe Grande Curuçá, São João da Ponta)</v>
          </cell>
          <cell r="G3">
            <v>133800</v>
          </cell>
          <cell r="H3">
            <v>13943.2</v>
          </cell>
          <cell r="J3">
            <v>147743.20000000001</v>
          </cell>
        </row>
        <row r="4">
          <cell r="A4">
            <v>3131</v>
          </cell>
          <cell r="B4" t="str">
            <v>ESEC Alto Maués</v>
          </cell>
          <cell r="G4">
            <v>25089.564999999999</v>
          </cell>
          <cell r="H4">
            <v>31486.549999999996</v>
          </cell>
          <cell r="I4">
            <v>73353.53</v>
          </cell>
          <cell r="J4">
            <v>129929.64499999999</v>
          </cell>
        </row>
        <row r="5">
          <cell r="A5">
            <v>1034</v>
          </cell>
          <cell r="B5" t="str">
            <v>ESEC Grão Pará</v>
          </cell>
          <cell r="F5">
            <v>775</v>
          </cell>
          <cell r="G5">
            <v>10324.927</v>
          </cell>
          <cell r="H5">
            <v>24796.41</v>
          </cell>
          <cell r="I5">
            <v>10688.5</v>
          </cell>
          <cell r="J5">
            <v>46584.837</v>
          </cell>
        </row>
        <row r="6">
          <cell r="A6">
            <v>67</v>
          </cell>
          <cell r="B6" t="str">
            <v>ESEC Jari</v>
          </cell>
          <cell r="F6">
            <v>57622.11</v>
          </cell>
          <cell r="G6">
            <v>50935.64</v>
          </cell>
          <cell r="H6">
            <v>81567.340000000011</v>
          </cell>
          <cell r="I6">
            <v>43270.17</v>
          </cell>
          <cell r="J6">
            <v>233395.26</v>
          </cell>
        </row>
        <row r="7">
          <cell r="A7">
            <v>72</v>
          </cell>
          <cell r="B7" t="str">
            <v>ESEC Juami-Japurá</v>
          </cell>
          <cell r="F7">
            <v>2051</v>
          </cell>
          <cell r="G7">
            <v>162389.55600000001</v>
          </cell>
          <cell r="H7">
            <v>18715.420000000002</v>
          </cell>
          <cell r="I7">
            <v>6738</v>
          </cell>
          <cell r="J7">
            <v>189893.97600000002</v>
          </cell>
        </row>
        <row r="8">
          <cell r="A8">
            <v>56</v>
          </cell>
          <cell r="B8" t="str">
            <v>ESEC Jutaí-Solimões</v>
          </cell>
          <cell r="E8">
            <v>1859.07</v>
          </cell>
          <cell r="G8">
            <v>64593.270000000004</v>
          </cell>
          <cell r="H8">
            <v>31115.509800000003</v>
          </cell>
          <cell r="I8">
            <v>49127.09</v>
          </cell>
          <cell r="J8">
            <v>146694.93979999999</v>
          </cell>
        </row>
        <row r="9">
          <cell r="A9">
            <v>57</v>
          </cell>
          <cell r="B9" t="str">
            <v>ESEC Maracá</v>
          </cell>
          <cell r="F9">
            <v>118861.95000000001</v>
          </cell>
          <cell r="G9">
            <v>236185.87399999998</v>
          </cell>
          <cell r="H9">
            <v>85134.12999999999</v>
          </cell>
          <cell r="I9">
            <v>109368.9</v>
          </cell>
          <cell r="J9">
            <v>549550.85400000005</v>
          </cell>
        </row>
        <row r="10">
          <cell r="A10">
            <v>58</v>
          </cell>
          <cell r="B10" t="str">
            <v>ESEC Maracá Jipioca</v>
          </cell>
          <cell r="F10">
            <v>25986.89</v>
          </cell>
          <cell r="G10">
            <v>50008.71</v>
          </cell>
          <cell r="H10">
            <v>45728.679999999993</v>
          </cell>
          <cell r="I10">
            <v>33564.629999999997</v>
          </cell>
          <cell r="J10">
            <v>155288.91</v>
          </cell>
        </row>
        <row r="11">
          <cell r="A11">
            <v>60</v>
          </cell>
          <cell r="B11" t="str">
            <v>ESEC Niquiá</v>
          </cell>
          <cell r="E11">
            <v>15729.48</v>
          </cell>
          <cell r="F11">
            <v>43991.49</v>
          </cell>
          <cell r="G11">
            <v>95976.634000000005</v>
          </cell>
          <cell r="H11">
            <v>58768.65</v>
          </cell>
          <cell r="I11">
            <v>51962</v>
          </cell>
          <cell r="J11">
            <v>266428.25399999996</v>
          </cell>
        </row>
        <row r="12">
          <cell r="A12">
            <v>68</v>
          </cell>
          <cell r="B12" t="str">
            <v>ESEC Rio Acre</v>
          </cell>
          <cell r="F12">
            <v>37036.660000000003</v>
          </cell>
          <cell r="G12">
            <v>81429.854000000007</v>
          </cell>
          <cell r="H12">
            <v>51819.569999999992</v>
          </cell>
          <cell r="I12">
            <v>12430</v>
          </cell>
          <cell r="J12">
            <v>182716.084</v>
          </cell>
        </row>
        <row r="13">
          <cell r="A13">
            <v>451</v>
          </cell>
          <cell r="B13" t="str">
            <v>ESEC Rio Ronuro</v>
          </cell>
          <cell r="H13">
            <v>58191.85</v>
          </cell>
          <cell r="I13">
            <v>21979</v>
          </cell>
          <cell r="J13">
            <v>80170.850000000006</v>
          </cell>
        </row>
        <row r="14">
          <cell r="A14">
            <v>1899</v>
          </cell>
          <cell r="B14" t="str">
            <v>ESEC Rio Roosevelt</v>
          </cell>
          <cell r="G14">
            <v>6285.55</v>
          </cell>
          <cell r="H14">
            <v>42949.97</v>
          </cell>
          <cell r="I14">
            <v>162585.57999999999</v>
          </cell>
          <cell r="J14">
            <v>211821.09999999998</v>
          </cell>
        </row>
        <row r="15">
          <cell r="A15">
            <v>764</v>
          </cell>
          <cell r="B15" t="str">
            <v>ESEC Samuel</v>
          </cell>
          <cell r="E15">
            <v>4462.1400000000003</v>
          </cell>
          <cell r="F15">
            <v>38723.800000000003</v>
          </cell>
          <cell r="G15">
            <v>169304.31099999999</v>
          </cell>
          <cell r="H15">
            <v>62158.1996</v>
          </cell>
          <cell r="I15">
            <v>47284.320000000007</v>
          </cell>
          <cell r="J15">
            <v>321932.77059999999</v>
          </cell>
        </row>
        <row r="16">
          <cell r="A16">
            <v>768</v>
          </cell>
          <cell r="B16" t="str">
            <v>ESEC Serra dos Três Irmãos</v>
          </cell>
          <cell r="F16">
            <v>34308.120000000003</v>
          </cell>
          <cell r="G16">
            <v>223261.97</v>
          </cell>
          <cell r="H16">
            <v>81579.950000000012</v>
          </cell>
          <cell r="I16">
            <v>46618.54</v>
          </cell>
          <cell r="J16">
            <v>385768.58</v>
          </cell>
        </row>
        <row r="17">
          <cell r="A17">
            <v>47</v>
          </cell>
          <cell r="B17" t="str">
            <v>ESEC Terra do Meio</v>
          </cell>
          <cell r="F17">
            <v>38162</v>
          </cell>
          <cell r="G17">
            <v>301</v>
          </cell>
          <cell r="H17">
            <v>71626.759999999995</v>
          </cell>
          <cell r="I17">
            <v>24942</v>
          </cell>
          <cell r="J17">
            <v>135031.76</v>
          </cell>
        </row>
        <row r="18">
          <cell r="A18" t="str">
            <v>N/A</v>
          </cell>
          <cell r="B18" t="str">
            <v>Mosaico do Apuí</v>
          </cell>
          <cell r="C18">
            <v>6852.26</v>
          </cell>
          <cell r="D18">
            <v>165439.32999999999</v>
          </cell>
          <cell r="E18">
            <v>16069.71</v>
          </cell>
          <cell r="F18">
            <v>17147.04</v>
          </cell>
          <cell r="G18">
            <v>22969.16</v>
          </cell>
          <cell r="H18">
            <v>25666.77</v>
          </cell>
          <cell r="I18">
            <v>192999.95</v>
          </cell>
          <cell r="J18">
            <v>447144.22</v>
          </cell>
        </row>
        <row r="19">
          <cell r="A19" t="str">
            <v>N/A</v>
          </cell>
          <cell r="B19" t="str">
            <v>NGI Roraima – Administração e Logística</v>
          </cell>
          <cell r="I19">
            <v>160971.93999999997</v>
          </cell>
          <cell r="J19">
            <v>160971.93999999997</v>
          </cell>
        </row>
        <row r="20">
          <cell r="A20" t="str">
            <v>N/A</v>
          </cell>
          <cell r="B20" t="str">
            <v>NGI Terra do Meio - Administração e Logística</v>
          </cell>
          <cell r="I20">
            <v>27632.78</v>
          </cell>
          <cell r="J20">
            <v>27632.78</v>
          </cell>
        </row>
        <row r="21">
          <cell r="A21">
            <v>3410</v>
          </cell>
          <cell r="B21" t="str">
            <v>PARNA do Acari</v>
          </cell>
          <cell r="I21">
            <v>16410</v>
          </cell>
          <cell r="J21">
            <v>16410</v>
          </cell>
        </row>
        <row r="22">
          <cell r="A22">
            <v>1487</v>
          </cell>
          <cell r="B22" t="str">
            <v>PE Cantão</v>
          </cell>
          <cell r="D22">
            <v>58317</v>
          </cell>
          <cell r="E22">
            <v>171904.27000000002</v>
          </cell>
          <cell r="F22">
            <v>39986.58</v>
          </cell>
          <cell r="G22">
            <v>119142.32000000002</v>
          </cell>
          <cell r="H22">
            <v>116841.33</v>
          </cell>
          <cell r="I22">
            <v>127741.07999999999</v>
          </cell>
          <cell r="J22">
            <v>633932.58000000007</v>
          </cell>
        </row>
        <row r="23">
          <cell r="A23">
            <v>939</v>
          </cell>
          <cell r="B23" t="str">
            <v>PE Chandless</v>
          </cell>
          <cell r="F23">
            <v>23363.300000000003</v>
          </cell>
          <cell r="G23">
            <v>321712.84999999998</v>
          </cell>
          <cell r="H23">
            <v>56022.86</v>
          </cell>
          <cell r="I23">
            <v>81072.310000000012</v>
          </cell>
          <cell r="J23">
            <v>482171.31999999995</v>
          </cell>
        </row>
        <row r="24">
          <cell r="A24">
            <v>1495</v>
          </cell>
          <cell r="B24" t="str">
            <v>PE Corumbiara</v>
          </cell>
          <cell r="F24">
            <v>24581.23</v>
          </cell>
          <cell r="G24">
            <v>277886.94999999995</v>
          </cell>
          <cell r="H24">
            <v>167689.39999999997</v>
          </cell>
          <cell r="I24">
            <v>55059.990000000005</v>
          </cell>
          <cell r="J24">
            <v>525217.56999999995</v>
          </cell>
        </row>
        <row r="25">
          <cell r="A25">
            <v>1901</v>
          </cell>
          <cell r="B25" t="str">
            <v>PE Cristalino I e II</v>
          </cell>
          <cell r="F25">
            <v>10620</v>
          </cell>
          <cell r="G25">
            <v>40417.979999999996</v>
          </cell>
          <cell r="H25">
            <v>73552.040000000008</v>
          </cell>
          <cell r="I25">
            <v>20379.66</v>
          </cell>
          <cell r="J25">
            <v>144969.68</v>
          </cell>
        </row>
        <row r="26">
          <cell r="A26">
            <v>765</v>
          </cell>
          <cell r="B26" t="str">
            <v>PE Guajará-Mirim</v>
          </cell>
          <cell r="F26">
            <v>23192.639999999999</v>
          </cell>
          <cell r="G26">
            <v>99751.45</v>
          </cell>
          <cell r="H26">
            <v>36781.040000000001</v>
          </cell>
          <cell r="I26">
            <v>152070.33999999997</v>
          </cell>
          <cell r="J26">
            <v>311795.46999999997</v>
          </cell>
        </row>
        <row r="27">
          <cell r="A27">
            <v>455</v>
          </cell>
          <cell r="B27" t="str">
            <v>PE Igarapés do Juruena</v>
          </cell>
          <cell r="F27">
            <v>9630</v>
          </cell>
          <cell r="G27">
            <v>204174.36999999997</v>
          </cell>
          <cell r="H27">
            <v>55895.73000000001</v>
          </cell>
          <cell r="I27">
            <v>84777.239999999991</v>
          </cell>
          <cell r="J27">
            <v>354477.33999999997</v>
          </cell>
        </row>
        <row r="28">
          <cell r="A28">
            <v>1736</v>
          </cell>
          <cell r="B28" t="str">
            <v>PE Matupiri</v>
          </cell>
          <cell r="F28">
            <v>7139</v>
          </cell>
          <cell r="G28">
            <v>63397.060000000012</v>
          </cell>
          <cell r="H28">
            <v>274395.17</v>
          </cell>
          <cell r="I28">
            <v>199915.14999999997</v>
          </cell>
          <cell r="J28">
            <v>544846.37999999989</v>
          </cell>
        </row>
        <row r="29">
          <cell r="A29">
            <v>1007</v>
          </cell>
          <cell r="B29" t="str">
            <v>PE Rio Negro Setor Norte</v>
          </cell>
          <cell r="F29">
            <v>310</v>
          </cell>
          <cell r="G29">
            <v>114484.12</v>
          </cell>
          <cell r="H29">
            <v>43508.869999999995</v>
          </cell>
          <cell r="I29">
            <v>300286.08000000002</v>
          </cell>
          <cell r="J29">
            <v>458589.07</v>
          </cell>
        </row>
        <row r="30">
          <cell r="A30">
            <v>1006</v>
          </cell>
          <cell r="B30" t="str">
            <v>PE Rio Negro Setor Sul</v>
          </cell>
          <cell r="F30">
            <v>24237.13</v>
          </cell>
          <cell r="G30">
            <v>34302.517999999996</v>
          </cell>
          <cell r="H30">
            <v>52537.130000000005</v>
          </cell>
          <cell r="I30">
            <v>195662</v>
          </cell>
          <cell r="J30">
            <v>306738.77799999999</v>
          </cell>
        </row>
        <row r="31">
          <cell r="A31">
            <v>1021</v>
          </cell>
          <cell r="B31" t="str">
            <v>PE Serra dos Martírios-Andorinhas</v>
          </cell>
          <cell r="F31">
            <v>15964.1</v>
          </cell>
          <cell r="G31">
            <v>22755.58</v>
          </cell>
          <cell r="H31">
            <v>44528.13</v>
          </cell>
          <cell r="I31">
            <v>43569.32</v>
          </cell>
          <cell r="J31">
            <v>126817.13</v>
          </cell>
        </row>
        <row r="32">
          <cell r="A32">
            <v>774</v>
          </cell>
          <cell r="B32" t="str">
            <v>PE Serra dos Reis</v>
          </cell>
          <cell r="E32">
            <v>3880.94</v>
          </cell>
          <cell r="F32">
            <v>27191.674999999996</v>
          </cell>
          <cell r="G32">
            <v>164939.06200000001</v>
          </cell>
          <cell r="H32">
            <v>38725.439999999995</v>
          </cell>
          <cell r="I32">
            <v>44456.12</v>
          </cell>
          <cell r="J32">
            <v>279193.23700000002</v>
          </cell>
        </row>
        <row r="33">
          <cell r="A33">
            <v>448</v>
          </cell>
          <cell r="B33" t="str">
            <v>PE Serra Ricardo Franco</v>
          </cell>
          <cell r="G33">
            <v>2979.66</v>
          </cell>
          <cell r="H33">
            <v>55987.659999999996</v>
          </cell>
          <cell r="I33">
            <v>186625.88</v>
          </cell>
          <cell r="J33">
            <v>245593.2</v>
          </cell>
        </row>
        <row r="34">
          <cell r="A34">
            <v>470</v>
          </cell>
          <cell r="B34" t="str">
            <v>PE Xingu</v>
          </cell>
          <cell r="G34">
            <v>34858.811999999998</v>
          </cell>
          <cell r="H34">
            <v>50231.41</v>
          </cell>
          <cell r="I34">
            <v>66653</v>
          </cell>
          <cell r="J34">
            <v>151743.22200000001</v>
          </cell>
        </row>
        <row r="35">
          <cell r="A35">
            <v>136</v>
          </cell>
          <cell r="B35" t="str">
            <v>PN Amazônia</v>
          </cell>
          <cell r="E35">
            <v>44931.22</v>
          </cell>
          <cell r="F35">
            <v>19653.25</v>
          </cell>
          <cell r="G35">
            <v>58598.293999999994</v>
          </cell>
          <cell r="H35">
            <v>71475.900000000009</v>
          </cell>
          <cell r="I35">
            <v>24012.1</v>
          </cell>
          <cell r="J35">
            <v>218670.764</v>
          </cell>
        </row>
        <row r="36">
          <cell r="A36">
            <v>49</v>
          </cell>
          <cell r="B36" t="str">
            <v>PN Anavilhanas</v>
          </cell>
          <cell r="E36">
            <v>23119.469999999994</v>
          </cell>
          <cell r="F36">
            <v>36511.15</v>
          </cell>
          <cell r="G36">
            <v>62386.963999999993</v>
          </cell>
          <cell r="H36">
            <v>87801.730000000025</v>
          </cell>
          <cell r="I36">
            <v>102134.30000000002</v>
          </cell>
          <cell r="J36">
            <v>311953.61400000006</v>
          </cell>
        </row>
        <row r="37">
          <cell r="A37">
            <v>169</v>
          </cell>
          <cell r="B37" t="str">
            <v>PN Cabo Orange</v>
          </cell>
          <cell r="F37">
            <v>79700.390000000014</v>
          </cell>
          <cell r="G37">
            <v>213482.64600000001</v>
          </cell>
          <cell r="H37">
            <v>244535.49000000002</v>
          </cell>
          <cell r="I37">
            <v>99574.31</v>
          </cell>
          <cell r="J37">
            <v>637292.83600000013</v>
          </cell>
        </row>
        <row r="38">
          <cell r="A38">
            <v>284</v>
          </cell>
          <cell r="B38" t="str">
            <v>PN Campos Amazônicos</v>
          </cell>
          <cell r="F38">
            <v>82059.41</v>
          </cell>
          <cell r="G38">
            <v>122583.03999999999</v>
          </cell>
          <cell r="H38">
            <v>89074.89</v>
          </cell>
          <cell r="I38">
            <v>283471.82999999996</v>
          </cell>
          <cell r="J38">
            <v>577189.16999999993</v>
          </cell>
        </row>
        <row r="39">
          <cell r="A39">
            <v>267</v>
          </cell>
          <cell r="B39" t="str">
            <v>PN Jamanxim</v>
          </cell>
          <cell r="F39">
            <v>43010.79</v>
          </cell>
          <cell r="G39">
            <v>76192.817999999985</v>
          </cell>
          <cell r="H39">
            <v>104327.65000000001</v>
          </cell>
          <cell r="I39">
            <v>106520</v>
          </cell>
          <cell r="J39">
            <v>330051.25799999997</v>
          </cell>
        </row>
        <row r="40">
          <cell r="A40">
            <v>173</v>
          </cell>
          <cell r="B40" t="str">
            <v>PN Jaú</v>
          </cell>
          <cell r="F40">
            <v>3965.48</v>
          </cell>
          <cell r="G40">
            <v>85443.426000000007</v>
          </cell>
          <cell r="H40">
            <v>136236.93</v>
          </cell>
          <cell r="I40">
            <v>87050.74</v>
          </cell>
          <cell r="J40">
            <v>312696.576</v>
          </cell>
        </row>
        <row r="41">
          <cell r="A41">
            <v>281</v>
          </cell>
          <cell r="B41" t="str">
            <v>PN Juruena</v>
          </cell>
          <cell r="D41">
            <v>192849.17</v>
          </cell>
          <cell r="E41">
            <v>166627.53</v>
          </cell>
          <cell r="F41">
            <v>57336.490000000005</v>
          </cell>
          <cell r="G41">
            <v>8663.33</v>
          </cell>
          <cell r="H41">
            <v>16867.32</v>
          </cell>
          <cell r="I41">
            <v>10108.380000000001</v>
          </cell>
          <cell r="J41">
            <v>452452.22000000003</v>
          </cell>
        </row>
        <row r="42">
          <cell r="A42">
            <v>1633</v>
          </cell>
          <cell r="B42" t="str">
            <v>PN Mapinguari</v>
          </cell>
          <cell r="E42">
            <v>6693.21</v>
          </cell>
          <cell r="F42">
            <v>11576.21</v>
          </cell>
          <cell r="G42">
            <v>384373.23</v>
          </cell>
          <cell r="H42">
            <v>87427.140000000014</v>
          </cell>
          <cell r="I42">
            <v>124845</v>
          </cell>
          <cell r="J42">
            <v>614914.79</v>
          </cell>
        </row>
        <row r="43">
          <cell r="A43">
            <v>187</v>
          </cell>
          <cell r="B43" t="str">
            <v>PN Montanhas do Tumucumaque</v>
          </cell>
          <cell r="F43">
            <v>63940.17</v>
          </cell>
          <cell r="G43">
            <v>120540.09600000001</v>
          </cell>
          <cell r="H43">
            <v>190218.56000000003</v>
          </cell>
          <cell r="I43">
            <v>194327.67999999999</v>
          </cell>
          <cell r="J43">
            <v>569026.50600000005</v>
          </cell>
        </row>
        <row r="44">
          <cell r="A44">
            <v>174</v>
          </cell>
          <cell r="B44" t="str">
            <v>PN Monte Roraima</v>
          </cell>
          <cell r="G44">
            <v>4252.18</v>
          </cell>
          <cell r="H44">
            <v>73819.59</v>
          </cell>
          <cell r="I44">
            <v>216727.54</v>
          </cell>
          <cell r="J44">
            <v>294799.31</v>
          </cell>
        </row>
        <row r="45">
          <cell r="A45">
            <v>264</v>
          </cell>
          <cell r="B45" t="str">
            <v>PN Nascentes do Lago Jari</v>
          </cell>
          <cell r="F45">
            <v>8492.7000000000007</v>
          </cell>
          <cell r="G45">
            <v>95419.392000000007</v>
          </cell>
          <cell r="H45">
            <v>201911.15999999997</v>
          </cell>
          <cell r="I45">
            <v>71638.399999999994</v>
          </cell>
          <cell r="J45">
            <v>377461.652</v>
          </cell>
        </row>
        <row r="46">
          <cell r="A46">
            <v>163</v>
          </cell>
          <cell r="B46" t="str">
            <v>PN Pacaás Novos</v>
          </cell>
          <cell r="G46">
            <v>157696.04800000001</v>
          </cell>
          <cell r="H46">
            <v>81915.799999999988</v>
          </cell>
          <cell r="I46">
            <v>42979.960000000006</v>
          </cell>
          <cell r="J46">
            <v>282591.80800000002</v>
          </cell>
        </row>
        <row r="47">
          <cell r="A47">
            <v>264</v>
          </cell>
          <cell r="B47" t="str">
            <v>PN Rio Novo</v>
          </cell>
          <cell r="F47">
            <v>44883.28</v>
          </cell>
          <cell r="G47">
            <v>58640.39</v>
          </cell>
          <cell r="H47">
            <v>32224.33</v>
          </cell>
          <cell r="I47">
            <v>11048.78</v>
          </cell>
          <cell r="J47">
            <v>146796.78</v>
          </cell>
        </row>
        <row r="48">
          <cell r="A48">
            <v>188</v>
          </cell>
          <cell r="B48" t="str">
            <v>PN Serra da Cutia</v>
          </cell>
          <cell r="E48">
            <v>68920.149999999994</v>
          </cell>
          <cell r="F48">
            <v>9298.9000000000015</v>
          </cell>
          <cell r="G48">
            <v>42581.32</v>
          </cell>
          <cell r="H48">
            <v>16094</v>
          </cell>
          <cell r="I48">
            <v>4495</v>
          </cell>
          <cell r="J48">
            <v>141389.37</v>
          </cell>
        </row>
        <row r="49">
          <cell r="A49">
            <v>189</v>
          </cell>
          <cell r="B49" t="str">
            <v>PN Serra da Mocidade</v>
          </cell>
          <cell r="E49">
            <v>11722.1</v>
          </cell>
          <cell r="F49">
            <v>33741.17</v>
          </cell>
          <cell r="G49">
            <v>129242.53</v>
          </cell>
          <cell r="H49">
            <v>97749.440000000002</v>
          </cell>
          <cell r="I49">
            <v>70218.98</v>
          </cell>
          <cell r="J49">
            <v>342674.22</v>
          </cell>
        </row>
        <row r="50">
          <cell r="A50">
            <v>149</v>
          </cell>
          <cell r="B50" t="str">
            <v>PN Serra do Divisor</v>
          </cell>
          <cell r="E50">
            <v>37433.300000000003</v>
          </cell>
          <cell r="F50">
            <v>10271.58</v>
          </cell>
          <cell r="G50">
            <v>44814.214000000007</v>
          </cell>
          <cell r="H50">
            <v>64046.29</v>
          </cell>
          <cell r="I50">
            <v>158854</v>
          </cell>
          <cell r="J50">
            <v>315419.38400000002</v>
          </cell>
        </row>
        <row r="51">
          <cell r="A51">
            <v>151</v>
          </cell>
          <cell r="B51" t="str">
            <v>PN Serra do Pardo</v>
          </cell>
          <cell r="F51">
            <v>11806.380000000001</v>
          </cell>
          <cell r="G51">
            <v>12950.508</v>
          </cell>
          <cell r="H51">
            <v>20053.510000000002</v>
          </cell>
          <cell r="I51">
            <v>1860</v>
          </cell>
          <cell r="J51">
            <v>46670.398000000001</v>
          </cell>
        </row>
        <row r="52">
          <cell r="A52">
            <v>179</v>
          </cell>
          <cell r="B52" t="str">
            <v>PN Viruá</v>
          </cell>
          <cell r="G52">
            <v>122205.088</v>
          </cell>
          <cell r="H52">
            <v>93377.22</v>
          </cell>
          <cell r="I52">
            <v>44330.8</v>
          </cell>
          <cell r="J52">
            <v>259913.10800000001</v>
          </cell>
        </row>
        <row r="53">
          <cell r="A53">
            <v>981</v>
          </cell>
          <cell r="B53" t="str">
            <v>RDS Amanã</v>
          </cell>
          <cell r="F53">
            <v>848</v>
          </cell>
          <cell r="G53">
            <v>131.44800000000032</v>
          </cell>
          <cell r="H53">
            <v>25076.22</v>
          </cell>
          <cell r="I53">
            <v>52348.909999999996</v>
          </cell>
          <cell r="J53">
            <v>78404.577999999994</v>
          </cell>
        </row>
        <row r="54">
          <cell r="A54">
            <v>985</v>
          </cell>
          <cell r="B54" t="str">
            <v>RDS Cujubim</v>
          </cell>
          <cell r="F54">
            <v>8448.4</v>
          </cell>
          <cell r="G54">
            <v>87072.22</v>
          </cell>
          <cell r="H54">
            <v>44454.169999999991</v>
          </cell>
          <cell r="I54">
            <v>68729.89</v>
          </cell>
          <cell r="J54">
            <v>208704.68</v>
          </cell>
        </row>
        <row r="55">
          <cell r="A55">
            <v>1732</v>
          </cell>
          <cell r="B55" t="str">
            <v>RDS Igapó-Açu</v>
          </cell>
          <cell r="E55">
            <v>7800</v>
          </cell>
          <cell r="F55">
            <v>27089.93</v>
          </cell>
          <cell r="G55">
            <v>34926.65</v>
          </cell>
          <cell r="H55">
            <v>47713.96</v>
          </cell>
          <cell r="I55">
            <v>175458.04</v>
          </cell>
          <cell r="J55">
            <v>292988.58</v>
          </cell>
        </row>
        <row r="56">
          <cell r="A56">
            <v>292</v>
          </cell>
          <cell r="B56" t="str">
            <v>RDS Iratapuru</v>
          </cell>
          <cell r="F56">
            <v>42652</v>
          </cell>
          <cell r="G56">
            <v>76632.896000000008</v>
          </cell>
          <cell r="H56">
            <v>22288.42</v>
          </cell>
          <cell r="I56">
            <v>24348</v>
          </cell>
          <cell r="J56">
            <v>165921.31599999999</v>
          </cell>
        </row>
        <row r="57">
          <cell r="A57">
            <v>218</v>
          </cell>
          <cell r="B57" t="str">
            <v>RDS Itatupã-Baquiá</v>
          </cell>
          <cell r="F57">
            <v>19160.059999999998</v>
          </cell>
          <cell r="G57">
            <v>15072.240000000002</v>
          </cell>
          <cell r="H57">
            <v>25456.43</v>
          </cell>
          <cell r="I57">
            <v>17661.5</v>
          </cell>
          <cell r="J57">
            <v>77350.23000000001</v>
          </cell>
        </row>
        <row r="58">
          <cell r="A58">
            <v>1573</v>
          </cell>
          <cell r="B58" t="str">
            <v>RDS Juma</v>
          </cell>
          <cell r="E58">
            <v>32582.010000000002</v>
          </cell>
          <cell r="F58">
            <v>12234.2</v>
          </cell>
          <cell r="G58">
            <v>19097.448</v>
          </cell>
          <cell r="H58">
            <v>63332.34</v>
          </cell>
          <cell r="I58">
            <v>63296.56</v>
          </cell>
          <cell r="J58">
            <v>190542.55800000002</v>
          </cell>
        </row>
        <row r="59">
          <cell r="A59">
            <v>986</v>
          </cell>
          <cell r="B59" t="str">
            <v>RDS Mamirauá</v>
          </cell>
          <cell r="E59">
            <v>9483.2099999999991</v>
          </cell>
          <cell r="F59">
            <v>24418.420000000002</v>
          </cell>
          <cell r="G59">
            <v>157388.71600000001</v>
          </cell>
          <cell r="H59">
            <v>50027.180000000015</v>
          </cell>
          <cell r="I59">
            <v>274656.07</v>
          </cell>
          <cell r="J59">
            <v>515973.59600000002</v>
          </cell>
        </row>
        <row r="60">
          <cell r="A60">
            <v>987</v>
          </cell>
          <cell r="B60" t="str">
            <v>RDS Piagaçu-Purus</v>
          </cell>
          <cell r="F60">
            <v>30214.51</v>
          </cell>
          <cell r="G60">
            <v>40396.627999999997</v>
          </cell>
          <cell r="H60">
            <v>45564.630000000005</v>
          </cell>
          <cell r="I60">
            <v>72338.100000000006</v>
          </cell>
          <cell r="J60">
            <v>188513.86800000002</v>
          </cell>
        </row>
        <row r="61">
          <cell r="A61">
            <v>988</v>
          </cell>
          <cell r="B61" t="str">
            <v>RDS Rio Amapá</v>
          </cell>
          <cell r="E61">
            <v>19195.439999999999</v>
          </cell>
          <cell r="F61">
            <v>16609.940000000002</v>
          </cell>
          <cell r="G61">
            <v>37254.120000000003</v>
          </cell>
          <cell r="H61">
            <v>7873.35</v>
          </cell>
          <cell r="I61">
            <v>6329.25</v>
          </cell>
          <cell r="J61">
            <v>87262.1</v>
          </cell>
        </row>
        <row r="62">
          <cell r="A62">
            <v>1977</v>
          </cell>
          <cell r="B62" t="str">
            <v>RDS Rio Madeira</v>
          </cell>
          <cell r="E62">
            <v>15500</v>
          </cell>
          <cell r="F62">
            <v>1760.32</v>
          </cell>
          <cell r="G62">
            <v>67583.97</v>
          </cell>
          <cell r="H62">
            <v>37073.500000000007</v>
          </cell>
          <cell r="I62">
            <v>183982.02000000002</v>
          </cell>
          <cell r="J62">
            <v>305899.81000000006</v>
          </cell>
        </row>
        <row r="63">
          <cell r="A63">
            <v>1730</v>
          </cell>
          <cell r="B63" t="str">
            <v>RDS Rio Negro</v>
          </cell>
          <cell r="F63">
            <v>2530</v>
          </cell>
          <cell r="G63">
            <v>50589.89</v>
          </cell>
          <cell r="H63">
            <v>63040.2</v>
          </cell>
          <cell r="I63">
            <v>36493.520000000004</v>
          </cell>
          <cell r="J63">
            <v>152653.60999999999</v>
          </cell>
        </row>
        <row r="64">
          <cell r="A64">
            <v>989</v>
          </cell>
          <cell r="B64" t="str">
            <v>RDS Uacari</v>
          </cell>
          <cell r="F64">
            <v>8638</v>
          </cell>
          <cell r="G64">
            <v>79886.009999999995</v>
          </cell>
          <cell r="H64">
            <v>31117.72</v>
          </cell>
          <cell r="I64">
            <v>47364.54</v>
          </cell>
          <cell r="J64">
            <v>167006.26999999999</v>
          </cell>
        </row>
        <row r="65">
          <cell r="A65">
            <v>990</v>
          </cell>
          <cell r="B65" t="str">
            <v>RDS Uatumã</v>
          </cell>
          <cell r="F65">
            <v>22634.39</v>
          </cell>
          <cell r="G65">
            <v>119335.77</v>
          </cell>
          <cell r="H65">
            <v>422409.75</v>
          </cell>
          <cell r="I65">
            <v>91059.01</v>
          </cell>
          <cell r="J65">
            <v>655438.92000000004</v>
          </cell>
        </row>
        <row r="66">
          <cell r="A66">
            <v>194</v>
          </cell>
          <cell r="B66" t="str">
            <v>REBIO Abufari</v>
          </cell>
          <cell r="E66">
            <v>25252.69</v>
          </cell>
          <cell r="F66">
            <v>10612.830000000002</v>
          </cell>
          <cell r="G66">
            <v>70075.358999999997</v>
          </cell>
          <cell r="H66">
            <v>71401.81</v>
          </cell>
          <cell r="I66">
            <v>4401.63</v>
          </cell>
          <cell r="J66">
            <v>181744.31900000002</v>
          </cell>
        </row>
        <row r="67">
          <cell r="A67">
            <v>206</v>
          </cell>
          <cell r="B67" t="str">
            <v>REBIO Guaporé</v>
          </cell>
          <cell r="G67">
            <v>184938.94399999996</v>
          </cell>
          <cell r="H67">
            <v>89810.67</v>
          </cell>
          <cell r="I67">
            <v>24831</v>
          </cell>
          <cell r="J67">
            <v>299580.61399999994</v>
          </cell>
        </row>
        <row r="68">
          <cell r="A68">
            <v>207</v>
          </cell>
          <cell r="B68" t="str">
            <v>REBIO Gurupi</v>
          </cell>
          <cell r="F68">
            <v>86322.05</v>
          </cell>
          <cell r="G68">
            <v>55495.170000000006</v>
          </cell>
          <cell r="H68">
            <v>169309.48</v>
          </cell>
          <cell r="I68">
            <v>55843.390000000007</v>
          </cell>
          <cell r="J68">
            <v>366970.09</v>
          </cell>
        </row>
        <row r="69">
          <cell r="A69">
            <v>208</v>
          </cell>
          <cell r="B69" t="str">
            <v>REBIO Jaru</v>
          </cell>
          <cell r="D69">
            <v>176744.18</v>
          </cell>
          <cell r="E69">
            <v>167316.21</v>
          </cell>
          <cell r="F69">
            <v>111781.03000000001</v>
          </cell>
          <cell r="G69">
            <v>310728.35000000003</v>
          </cell>
          <cell r="H69">
            <v>100321.78000000001</v>
          </cell>
          <cell r="I69">
            <v>294099.74</v>
          </cell>
          <cell r="J69">
            <v>1160991.29</v>
          </cell>
        </row>
        <row r="70">
          <cell r="A70">
            <v>209</v>
          </cell>
          <cell r="B70" t="str">
            <v>REBIO Lago Piratuba</v>
          </cell>
          <cell r="F70">
            <v>59553.8</v>
          </cell>
          <cell r="G70">
            <v>170998.774</v>
          </cell>
          <cell r="H70">
            <v>96062.01999999999</v>
          </cell>
          <cell r="I70">
            <v>25662.47</v>
          </cell>
          <cell r="J70">
            <v>352277.06400000001</v>
          </cell>
        </row>
        <row r="71">
          <cell r="A71">
            <v>1033</v>
          </cell>
          <cell r="B71" t="str">
            <v>REBIO Maicuru</v>
          </cell>
          <cell r="G71">
            <v>63037.09</v>
          </cell>
          <cell r="H71">
            <v>50626.96</v>
          </cell>
          <cell r="I71">
            <v>43941</v>
          </cell>
          <cell r="J71">
            <v>157605.04999999999</v>
          </cell>
        </row>
        <row r="72">
          <cell r="A72">
            <v>216</v>
          </cell>
          <cell r="B72" t="str">
            <v>REBIO Nascentes da Serra do Cachimbo</v>
          </cell>
          <cell r="E72">
            <v>34015.109999999993</v>
          </cell>
          <cell r="F72">
            <v>70092.099999999991</v>
          </cell>
          <cell r="G72">
            <v>90150.847999999998</v>
          </cell>
          <cell r="H72">
            <v>40407.47</v>
          </cell>
          <cell r="I72">
            <v>21371</v>
          </cell>
          <cell r="J72">
            <v>256036.52799999999</v>
          </cell>
        </row>
        <row r="73">
          <cell r="A73">
            <v>210</v>
          </cell>
          <cell r="B73" t="str">
            <v>REBIO Rio Trombetas</v>
          </cell>
          <cell r="F73">
            <v>19316.939999999999</v>
          </cell>
          <cell r="G73">
            <v>14178.048000000001</v>
          </cell>
          <cell r="H73">
            <v>137192.62000000002</v>
          </cell>
          <cell r="I73">
            <v>27236.86</v>
          </cell>
          <cell r="J73">
            <v>197924.46799999999</v>
          </cell>
        </row>
        <row r="74">
          <cell r="A74">
            <v>211</v>
          </cell>
          <cell r="B74" t="str">
            <v>REBIO Tapirapé</v>
          </cell>
          <cell r="F74">
            <v>6534.76</v>
          </cell>
          <cell r="G74">
            <v>167558.64000000001</v>
          </cell>
          <cell r="H74">
            <v>88983.67</v>
          </cell>
          <cell r="I74">
            <v>30175.89</v>
          </cell>
          <cell r="J74">
            <v>293252.96000000002</v>
          </cell>
        </row>
        <row r="75">
          <cell r="A75">
            <v>213</v>
          </cell>
          <cell r="B75" t="str">
            <v>REBIO Uatumã</v>
          </cell>
          <cell r="F75">
            <v>40698.050000000003</v>
          </cell>
          <cell r="G75">
            <v>187349.38</v>
          </cell>
          <cell r="H75">
            <v>160816.93999999994</v>
          </cell>
          <cell r="I75">
            <v>38147.22</v>
          </cell>
          <cell r="J75">
            <v>427011.58999999997</v>
          </cell>
        </row>
        <row r="76">
          <cell r="A76">
            <v>274</v>
          </cell>
          <cell r="B76" t="str">
            <v>RESEX Alto Tarauacá</v>
          </cell>
          <cell r="F76">
            <v>12295.2</v>
          </cell>
          <cell r="G76">
            <v>55097.856</v>
          </cell>
          <cell r="H76">
            <v>42689.729999999996</v>
          </cell>
          <cell r="I76">
            <v>65104.01</v>
          </cell>
          <cell r="J76">
            <v>175186.796</v>
          </cell>
        </row>
        <row r="77">
          <cell r="A77">
            <v>285</v>
          </cell>
          <cell r="B77" t="str">
            <v>RESEX Arapixi</v>
          </cell>
          <cell r="D77">
            <v>23760.66</v>
          </cell>
          <cell r="E77">
            <v>93086.35</v>
          </cell>
          <cell r="F77">
            <v>13922</v>
          </cell>
          <cell r="G77">
            <v>36318.726000000002</v>
          </cell>
          <cell r="H77">
            <v>37693.82</v>
          </cell>
          <cell r="I77">
            <v>37710</v>
          </cell>
          <cell r="J77">
            <v>242491.55600000001</v>
          </cell>
        </row>
        <row r="78">
          <cell r="A78">
            <v>273</v>
          </cell>
          <cell r="B78" t="str">
            <v>RESEX Arioca Pruanã</v>
          </cell>
          <cell r="F78">
            <v>8771.0299999999988</v>
          </cell>
          <cell r="G78">
            <v>4020.1</v>
          </cell>
          <cell r="H78">
            <v>35079.94</v>
          </cell>
          <cell r="I78">
            <v>3597.88</v>
          </cell>
          <cell r="J78">
            <v>51468.95</v>
          </cell>
        </row>
        <row r="79">
          <cell r="A79">
            <v>220</v>
          </cell>
          <cell r="B79" t="str">
            <v>RESEX Auatí-Paraná</v>
          </cell>
          <cell r="F79">
            <v>2513.3399999999997</v>
          </cell>
          <cell r="G79">
            <v>5798.1</v>
          </cell>
          <cell r="H79">
            <v>105458.92</v>
          </cell>
          <cell r="I79">
            <v>38900</v>
          </cell>
          <cell r="J79">
            <v>152670.35999999999</v>
          </cell>
        </row>
        <row r="80">
          <cell r="A80">
            <v>230</v>
          </cell>
          <cell r="B80" t="str">
            <v>RESEX Baixo Juruá</v>
          </cell>
          <cell r="F80">
            <v>3115</v>
          </cell>
          <cell r="G80">
            <v>61290</v>
          </cell>
          <cell r="H80">
            <v>23921</v>
          </cell>
          <cell r="I80">
            <v>120</v>
          </cell>
          <cell r="J80">
            <v>88446</v>
          </cell>
        </row>
        <row r="81">
          <cell r="A81">
            <v>221</v>
          </cell>
          <cell r="B81" t="str">
            <v>RESEX Barreiro das Antas</v>
          </cell>
          <cell r="E81">
            <v>32298.230000000003</v>
          </cell>
          <cell r="F81">
            <v>3316.91</v>
          </cell>
          <cell r="G81">
            <v>35772.04</v>
          </cell>
          <cell r="H81">
            <v>47699.69</v>
          </cell>
          <cell r="I81">
            <v>19276.09</v>
          </cell>
          <cell r="J81">
            <v>138362.96</v>
          </cell>
        </row>
        <row r="82">
          <cell r="A82">
            <v>1518</v>
          </cell>
          <cell r="B82" t="str">
            <v>RESEX Cajari</v>
          </cell>
          <cell r="F82">
            <v>50441.909999999996</v>
          </cell>
          <cell r="G82">
            <v>42069.36</v>
          </cell>
          <cell r="H82">
            <v>77496.149999999994</v>
          </cell>
          <cell r="I82">
            <v>19355.099999999999</v>
          </cell>
          <cell r="J82">
            <v>189362.52</v>
          </cell>
        </row>
        <row r="83">
          <cell r="A83">
            <v>1733</v>
          </cell>
          <cell r="B83" t="str">
            <v>RESEX Canutama</v>
          </cell>
          <cell r="E83">
            <v>20264</v>
          </cell>
          <cell r="F83">
            <v>2177.3000000000002</v>
          </cell>
          <cell r="G83">
            <v>26296.448</v>
          </cell>
          <cell r="H83">
            <v>24624.21</v>
          </cell>
          <cell r="I83">
            <v>64942.1</v>
          </cell>
          <cell r="J83">
            <v>138304.05799999999</v>
          </cell>
        </row>
        <row r="84">
          <cell r="A84">
            <v>991</v>
          </cell>
          <cell r="B84" t="str">
            <v>RESEX Catuá-Ipixuna</v>
          </cell>
          <cell r="F84">
            <v>6882</v>
          </cell>
          <cell r="G84">
            <v>11674.768</v>
          </cell>
          <cell r="H84">
            <v>30035.61</v>
          </cell>
          <cell r="I84">
            <v>102725.33</v>
          </cell>
          <cell r="J84">
            <v>151317.70799999998</v>
          </cell>
        </row>
        <row r="85">
          <cell r="A85">
            <v>232</v>
          </cell>
          <cell r="B85" t="str">
            <v>RESEX Cazumbá-Iracema</v>
          </cell>
          <cell r="F85">
            <v>9084.2799999999988</v>
          </cell>
          <cell r="G85">
            <v>225877.40999999997</v>
          </cell>
          <cell r="H85">
            <v>102622.00999999998</v>
          </cell>
          <cell r="I85">
            <v>319163.08999999997</v>
          </cell>
          <cell r="J85">
            <v>656746.78999999992</v>
          </cell>
        </row>
        <row r="86">
          <cell r="A86">
            <v>222</v>
          </cell>
          <cell r="B86" t="str">
            <v>RESEX Chico Mendes</v>
          </cell>
          <cell r="F86">
            <v>45758.869999999995</v>
          </cell>
          <cell r="G86">
            <v>71323.989999999991</v>
          </cell>
          <cell r="H86">
            <v>121416.68</v>
          </cell>
          <cell r="I86">
            <v>138279.84999999998</v>
          </cell>
          <cell r="J86">
            <v>376779.38999999996</v>
          </cell>
        </row>
        <row r="87">
          <cell r="A87">
            <v>3134</v>
          </cell>
          <cell r="B87" t="str">
            <v>RESEX Cuinarana</v>
          </cell>
          <cell r="G87">
            <v>249.624</v>
          </cell>
          <cell r="H87">
            <v>25798.68</v>
          </cell>
          <cell r="I87">
            <v>39521.060000000005</v>
          </cell>
          <cell r="J87">
            <v>65569.364000000001</v>
          </cell>
        </row>
        <row r="88">
          <cell r="A88">
            <v>279</v>
          </cell>
          <cell r="B88" t="str">
            <v>RESEX Cururupu</v>
          </cell>
          <cell r="H88">
            <v>24280.36</v>
          </cell>
          <cell r="I88">
            <v>12410</v>
          </cell>
          <cell r="J88">
            <v>36690.36</v>
          </cell>
        </row>
        <row r="89">
          <cell r="A89">
            <v>775</v>
          </cell>
          <cell r="B89" t="str">
            <v>RESEX Estadual do Rio Cautário</v>
          </cell>
          <cell r="E89">
            <v>27012.980000000003</v>
          </cell>
          <cell r="F89">
            <v>9624.9750000000004</v>
          </cell>
          <cell r="G89">
            <v>33964.800000000003</v>
          </cell>
          <cell r="H89">
            <v>36207.42</v>
          </cell>
          <cell r="I89">
            <v>28856.51</v>
          </cell>
          <cell r="J89">
            <v>135666.685</v>
          </cell>
        </row>
        <row r="90">
          <cell r="A90">
            <v>238</v>
          </cell>
          <cell r="B90" t="str">
            <v>RESEX Federal do Rio Cautário</v>
          </cell>
          <cell r="F90">
            <v>7492</v>
          </cell>
          <cell r="G90">
            <v>171347.66800000001</v>
          </cell>
          <cell r="H90">
            <v>59093.120000000003</v>
          </cell>
          <cell r="I90">
            <v>35451.06</v>
          </cell>
          <cell r="J90">
            <v>273383.848</v>
          </cell>
        </row>
        <row r="91">
          <cell r="A91">
            <v>463</v>
          </cell>
          <cell r="B91" t="str">
            <v>RESEX Guariba-Roosevelt</v>
          </cell>
          <cell r="F91">
            <v>10589.8</v>
          </cell>
          <cell r="G91">
            <v>24246.309000000001</v>
          </cell>
          <cell r="H91">
            <v>56816.24</v>
          </cell>
          <cell r="I91">
            <v>158664.38999999998</v>
          </cell>
          <cell r="J91">
            <v>250316.73899999997</v>
          </cell>
        </row>
        <row r="92">
          <cell r="A92">
            <v>241</v>
          </cell>
          <cell r="B92" t="str">
            <v>RESEX Ipaú-Anilzinho</v>
          </cell>
          <cell r="F92">
            <v>27277.660000000003</v>
          </cell>
          <cell r="G92">
            <v>38726.480000000003</v>
          </cell>
          <cell r="H92">
            <v>38040.639999999999</v>
          </cell>
          <cell r="I92">
            <v>6793.95</v>
          </cell>
          <cell r="J92">
            <v>110838.73000000001</v>
          </cell>
        </row>
        <row r="93">
          <cell r="A93">
            <v>1628</v>
          </cell>
          <cell r="B93" t="str">
            <v>RESEX Ituxí</v>
          </cell>
          <cell r="F93">
            <v>22685.94</v>
          </cell>
          <cell r="G93">
            <v>141537.01199999999</v>
          </cell>
          <cell r="H93">
            <v>21728.41</v>
          </cell>
          <cell r="I93">
            <v>30697.8</v>
          </cell>
          <cell r="J93">
            <v>216649.16199999998</v>
          </cell>
        </row>
        <row r="94">
          <cell r="A94">
            <v>242</v>
          </cell>
          <cell r="B94" t="str">
            <v>RESEX Lago Capanã Grande</v>
          </cell>
          <cell r="G94">
            <v>175129.766</v>
          </cell>
          <cell r="H94">
            <v>45386.179999999993</v>
          </cell>
          <cell r="I94">
            <v>213929.8</v>
          </cell>
          <cell r="J94">
            <v>434445.74599999998</v>
          </cell>
        </row>
        <row r="95">
          <cell r="A95">
            <v>243</v>
          </cell>
          <cell r="B95" t="str">
            <v>RESEX Mãe Grande Curuçá</v>
          </cell>
          <cell r="G95">
            <v>1125</v>
          </cell>
          <cell r="H95">
            <v>17936.8</v>
          </cell>
          <cell r="I95">
            <v>36183.199999999997</v>
          </cell>
          <cell r="J95">
            <v>55245</v>
          </cell>
        </row>
        <row r="96">
          <cell r="A96">
            <v>244</v>
          </cell>
          <cell r="B96" t="str">
            <v>RESEX Mapuá</v>
          </cell>
          <cell r="F96">
            <v>3998.8</v>
          </cell>
          <cell r="G96">
            <v>85071.448000000004</v>
          </cell>
          <cell r="H96">
            <v>33646.710000000006</v>
          </cell>
          <cell r="I96">
            <v>27960</v>
          </cell>
          <cell r="J96">
            <v>150676.95800000001</v>
          </cell>
        </row>
        <row r="97">
          <cell r="A97">
            <v>227</v>
          </cell>
          <cell r="B97" t="str">
            <v>RESEX Maracanã</v>
          </cell>
          <cell r="E97">
            <v>4539.68</v>
          </cell>
          <cell r="F97">
            <v>9521.8399999999983</v>
          </cell>
          <cell r="G97">
            <v>10114.040000000001</v>
          </cell>
          <cell r="H97">
            <v>38823.619999999995</v>
          </cell>
          <cell r="I97">
            <v>27400.85</v>
          </cell>
          <cell r="J97">
            <v>90400.03</v>
          </cell>
        </row>
        <row r="98">
          <cell r="A98">
            <v>223</v>
          </cell>
          <cell r="B98" t="str">
            <v>RESEx Marinha Chocoaré-Mato Grosso</v>
          </cell>
          <cell r="G98">
            <v>659.22900000000004</v>
          </cell>
          <cell r="H98">
            <v>14910.039999999997</v>
          </cell>
          <cell r="I98">
            <v>51704.73</v>
          </cell>
          <cell r="J98">
            <v>67273.998999999996</v>
          </cell>
        </row>
        <row r="99">
          <cell r="A99">
            <v>235</v>
          </cell>
          <cell r="B99" t="str">
            <v>RESEX Médio Juruá</v>
          </cell>
          <cell r="G99">
            <v>90596.2</v>
          </cell>
          <cell r="H99">
            <v>33178.800000000003</v>
          </cell>
          <cell r="I99">
            <v>10837</v>
          </cell>
          <cell r="J99">
            <v>134612</v>
          </cell>
        </row>
        <row r="100">
          <cell r="A100">
            <v>1606</v>
          </cell>
          <cell r="B100" t="str">
            <v>RESEX Médio Purús</v>
          </cell>
          <cell r="F100">
            <v>8829.2999999999993</v>
          </cell>
          <cell r="G100">
            <v>181691.99</v>
          </cell>
          <cell r="H100">
            <v>98327.7</v>
          </cell>
          <cell r="I100">
            <v>69250.010000000009</v>
          </cell>
          <cell r="J100">
            <v>358099</v>
          </cell>
        </row>
        <row r="101">
          <cell r="A101">
            <v>3133</v>
          </cell>
          <cell r="B101" t="str">
            <v>RESEX Mestre Lucindo</v>
          </cell>
          <cell r="G101">
            <v>19867.393</v>
          </cell>
          <cell r="H101">
            <v>28806.550000000003</v>
          </cell>
          <cell r="I101">
            <v>35206.82</v>
          </cell>
          <cell r="J101">
            <v>83880.763000000006</v>
          </cell>
        </row>
        <row r="102">
          <cell r="A102">
            <v>3132</v>
          </cell>
          <cell r="B102" t="str">
            <v>RESEX Mocapajuba</v>
          </cell>
          <cell r="E102">
            <v>6958</v>
          </cell>
          <cell r="F102">
            <v>20581.68</v>
          </cell>
          <cell r="G102">
            <v>125695.344</v>
          </cell>
          <cell r="H102">
            <v>76836.34</v>
          </cell>
          <cell r="I102">
            <v>12361.599999999999</v>
          </cell>
          <cell r="J102">
            <v>242432.96400000001</v>
          </cell>
        </row>
        <row r="103">
          <cell r="A103">
            <v>1810</v>
          </cell>
          <cell r="B103" t="str">
            <v>RESEX Renascer</v>
          </cell>
          <cell r="F103">
            <v>28293.75</v>
          </cell>
          <cell r="G103">
            <v>27427.144</v>
          </cell>
          <cell r="H103">
            <v>141611.28000000003</v>
          </cell>
          <cell r="I103">
            <v>31907.260000000002</v>
          </cell>
          <cell r="J103">
            <v>229239.43400000004</v>
          </cell>
        </row>
        <row r="104">
          <cell r="A104">
            <v>1506</v>
          </cell>
          <cell r="B104" t="str">
            <v>RESEX Rio Gregório</v>
          </cell>
          <cell r="F104">
            <v>4403.5</v>
          </cell>
          <cell r="G104">
            <v>87235</v>
          </cell>
          <cell r="H104">
            <v>1300</v>
          </cell>
          <cell r="I104">
            <v>11731</v>
          </cell>
          <cell r="J104">
            <v>104669.5</v>
          </cell>
        </row>
        <row r="105">
          <cell r="A105">
            <v>280</v>
          </cell>
          <cell r="B105" t="str">
            <v>RESEX Rio Iriri</v>
          </cell>
          <cell r="H105">
            <v>16206.76</v>
          </cell>
          <cell r="J105">
            <v>16206.76</v>
          </cell>
        </row>
        <row r="106">
          <cell r="A106">
            <v>239</v>
          </cell>
          <cell r="B106" t="str">
            <v>RESEX Rio Jutaí</v>
          </cell>
          <cell r="E106">
            <v>24159.07</v>
          </cell>
          <cell r="G106">
            <v>59625.792000000001</v>
          </cell>
          <cell r="H106">
            <v>13450.849999999999</v>
          </cell>
          <cell r="J106">
            <v>97235.712</v>
          </cell>
        </row>
        <row r="107">
          <cell r="A107">
            <v>256</v>
          </cell>
          <cell r="B107" t="str">
            <v>RESEX Rio Ouro Preto</v>
          </cell>
          <cell r="F107">
            <v>55357.090000000004</v>
          </cell>
          <cell r="G107">
            <v>169177.484</v>
          </cell>
          <cell r="H107">
            <v>69333.539999999994</v>
          </cell>
          <cell r="I107">
            <v>81333.55</v>
          </cell>
          <cell r="J107">
            <v>375201.66399999999</v>
          </cell>
        </row>
        <row r="108">
          <cell r="A108">
            <v>772</v>
          </cell>
          <cell r="B108" t="str">
            <v>RESEX Rio Pacaás Novos</v>
          </cell>
          <cell r="E108">
            <v>3718.14</v>
          </cell>
          <cell r="F108">
            <v>7425</v>
          </cell>
          <cell r="G108">
            <v>250285.03000000003</v>
          </cell>
          <cell r="H108">
            <v>96546.510000000009</v>
          </cell>
          <cell r="I108">
            <v>16781.47</v>
          </cell>
          <cell r="J108">
            <v>374756.15</v>
          </cell>
        </row>
        <row r="109">
          <cell r="A109">
            <v>777</v>
          </cell>
          <cell r="B109" t="str">
            <v>RESEX Rio Preto-Jacundá</v>
          </cell>
          <cell r="F109">
            <v>21893.14</v>
          </cell>
          <cell r="G109">
            <v>32752.62</v>
          </cell>
          <cell r="H109">
            <v>27983.27</v>
          </cell>
          <cell r="I109">
            <v>41517.090000000004</v>
          </cell>
          <cell r="J109">
            <v>124146.12</v>
          </cell>
        </row>
        <row r="110">
          <cell r="A110">
            <v>283</v>
          </cell>
          <cell r="B110" t="str">
            <v>RESEX Rio Unini</v>
          </cell>
          <cell r="E110">
            <v>18471.39</v>
          </cell>
          <cell r="F110">
            <v>17191.75</v>
          </cell>
          <cell r="G110">
            <v>33194.775999999998</v>
          </cell>
          <cell r="H110">
            <v>47001.599999999999</v>
          </cell>
          <cell r="I110">
            <v>27571.72</v>
          </cell>
          <cell r="J110">
            <v>143431.236</v>
          </cell>
        </row>
        <row r="111">
          <cell r="A111">
            <v>1635</v>
          </cell>
          <cell r="B111" t="str">
            <v>RESEX Rio Xingu</v>
          </cell>
          <cell r="D111">
            <v>214482.56</v>
          </cell>
          <cell r="E111">
            <v>76191.540000000008</v>
          </cell>
          <cell r="F111">
            <v>41544.7399</v>
          </cell>
          <cell r="G111">
            <v>62931.815000000002</v>
          </cell>
          <cell r="H111">
            <v>39132.649999999994</v>
          </cell>
          <cell r="I111">
            <v>44732</v>
          </cell>
          <cell r="J111">
            <v>479015.30489999999</v>
          </cell>
        </row>
        <row r="112">
          <cell r="A112">
            <v>257</v>
          </cell>
          <cell r="B112" t="str">
            <v>RESEX Riozinho da Liberdade</v>
          </cell>
          <cell r="F112">
            <v>2400</v>
          </cell>
          <cell r="G112">
            <v>38431.154999999999</v>
          </cell>
          <cell r="H112">
            <v>11561.900000000001</v>
          </cell>
          <cell r="I112">
            <v>57965.5</v>
          </cell>
          <cell r="J112">
            <v>110358.55499999999</v>
          </cell>
        </row>
        <row r="113">
          <cell r="A113">
            <v>258</v>
          </cell>
          <cell r="B113" t="str">
            <v>RESEX Riozinho do Anfrísio</v>
          </cell>
          <cell r="G113">
            <v>64450.603999999999</v>
          </cell>
          <cell r="H113">
            <v>45770.63</v>
          </cell>
          <cell r="I113">
            <v>20580</v>
          </cell>
          <cell r="J113">
            <v>130801.234</v>
          </cell>
        </row>
        <row r="114">
          <cell r="A114">
            <v>228</v>
          </cell>
          <cell r="B114" t="str">
            <v>RESEX São João do Ponta</v>
          </cell>
          <cell r="G114">
            <v>58345.46</v>
          </cell>
          <cell r="H114">
            <v>43919.770000000004</v>
          </cell>
          <cell r="I114">
            <v>5374</v>
          </cell>
          <cell r="J114">
            <v>107639.23000000001</v>
          </cell>
        </row>
        <row r="115">
          <cell r="A115">
            <v>259</v>
          </cell>
          <cell r="B115" t="str">
            <v>RESEX Tapajós-Arapiuns</v>
          </cell>
          <cell r="E115">
            <v>13283.82</v>
          </cell>
          <cell r="F115">
            <v>11878.6</v>
          </cell>
          <cell r="G115">
            <v>112912.85</v>
          </cell>
          <cell r="H115">
            <v>69146.78</v>
          </cell>
          <cell r="I115">
            <v>79280.209999999992</v>
          </cell>
          <cell r="J115">
            <v>286502.26</v>
          </cell>
        </row>
        <row r="116">
          <cell r="A116">
            <v>282</v>
          </cell>
          <cell r="B116" t="str">
            <v>RESEX Terra Grande Pracuúba</v>
          </cell>
          <cell r="G116">
            <v>31604.436000000002</v>
          </cell>
          <cell r="H116">
            <v>48738.02</v>
          </cell>
          <cell r="I116">
            <v>3201.48</v>
          </cell>
          <cell r="J116">
            <v>83543.936000000002</v>
          </cell>
        </row>
        <row r="117">
          <cell r="A117">
            <v>260</v>
          </cell>
          <cell r="B117" t="str">
            <v>RESEX Verde Para Sempre</v>
          </cell>
          <cell r="G117">
            <v>93795.540000000008</v>
          </cell>
          <cell r="H117">
            <v>125882.49999999999</v>
          </cell>
          <cell r="I117">
            <v>134709.53</v>
          </cell>
          <cell r="J117">
            <v>354387.56999999995</v>
          </cell>
        </row>
        <row r="118">
          <cell r="A118" t="str">
            <v>N/A</v>
          </cell>
          <cell r="B118" t="str">
            <v>UNA Itaituba - Gestão Socioambiental</v>
          </cell>
        </row>
        <row r="119">
          <cell r="A119" t="str">
            <v>N/A</v>
          </cell>
          <cell r="B119" t="str">
            <v>UNA Itaituba - Ordenamento Territorial</v>
          </cell>
        </row>
        <row r="120">
          <cell r="A120" t="str">
            <v>N/A</v>
          </cell>
          <cell r="B120" t="str">
            <v>UNA Itaituba - Proteção</v>
          </cell>
        </row>
      </sheetData>
      <sheetData sheetId="9">
        <row r="1">
          <cell r="B1" t="str">
            <v>Rótulos de Linha</v>
          </cell>
          <cell r="C1" t="str">
            <v>2014</v>
          </cell>
          <cell r="D1" t="str">
            <v>2015</v>
          </cell>
          <cell r="E1" t="str">
            <v>2016</v>
          </cell>
          <cell r="F1" t="str">
            <v>2017</v>
          </cell>
          <cell r="G1">
            <v>2018</v>
          </cell>
          <cell r="H1" t="str">
            <v>2019</v>
          </cell>
          <cell r="I1" t="str">
            <v>2020</v>
          </cell>
          <cell r="J1" t="str">
            <v>Total Geral</v>
          </cell>
        </row>
        <row r="2">
          <cell r="A2" t="str">
            <v>N/A</v>
          </cell>
          <cell r="B2" t="str">
            <v>BLOCO 2 (RESEX Mocapajuba, Mãe Grande Curuçá, São João da Ponta)</v>
          </cell>
          <cell r="I2">
            <v>2112.8000000000002</v>
          </cell>
          <cell r="J2">
            <v>2112.8000000000002</v>
          </cell>
        </row>
        <row r="3">
          <cell r="A3">
            <v>3131</v>
          </cell>
          <cell r="B3" t="str">
            <v>ESEC Alto Maués</v>
          </cell>
          <cell r="G3">
            <v>5334.96</v>
          </cell>
          <cell r="H3">
            <v>4252.28</v>
          </cell>
          <cell r="I3">
            <v>1425.1</v>
          </cell>
          <cell r="J3">
            <v>11012.34</v>
          </cell>
        </row>
        <row r="4">
          <cell r="A4">
            <v>1034</v>
          </cell>
          <cell r="B4" t="str">
            <v>ESEC Grão Pará</v>
          </cell>
          <cell r="F4">
            <v>2462</v>
          </cell>
          <cell r="G4">
            <v>7324.8</v>
          </cell>
          <cell r="H4">
            <v>7380.7</v>
          </cell>
          <cell r="J4">
            <v>17167.5</v>
          </cell>
        </row>
        <row r="5">
          <cell r="A5">
            <v>67</v>
          </cell>
          <cell r="B5" t="str">
            <v>ESEC Jari</v>
          </cell>
          <cell r="F5">
            <v>32136.53</v>
          </cell>
          <cell r="G5">
            <v>46737.079999999994</v>
          </cell>
          <cell r="H5">
            <v>33002.559999999998</v>
          </cell>
          <cell r="I5">
            <v>17922.310000000001</v>
          </cell>
          <cell r="J5">
            <v>129798.47999999998</v>
          </cell>
        </row>
        <row r="6">
          <cell r="A6">
            <v>72</v>
          </cell>
          <cell r="B6" t="str">
            <v>ESEC Juami-Japurá</v>
          </cell>
          <cell r="G6">
            <v>3426.68</v>
          </cell>
          <cell r="H6">
            <v>6871</v>
          </cell>
          <cell r="I6">
            <v>3986</v>
          </cell>
          <cell r="J6">
            <v>14283.68</v>
          </cell>
        </row>
        <row r="7">
          <cell r="A7">
            <v>57</v>
          </cell>
          <cell r="B7" t="str">
            <v>ESEC Maracá</v>
          </cell>
          <cell r="F7">
            <v>28203.47</v>
          </cell>
          <cell r="G7">
            <v>30926.529999999995</v>
          </cell>
          <cell r="H7">
            <v>38061.980000000003</v>
          </cell>
          <cell r="I7">
            <v>3623.43</v>
          </cell>
          <cell r="J7">
            <v>100815.41</v>
          </cell>
        </row>
        <row r="8">
          <cell r="A8">
            <v>58</v>
          </cell>
          <cell r="B8" t="str">
            <v>ESEC Maracá Jipioca</v>
          </cell>
          <cell r="F8">
            <v>7057.0499999999993</v>
          </cell>
          <cell r="G8">
            <v>7738.86</v>
          </cell>
          <cell r="H8">
            <v>33139.44999999999</v>
          </cell>
          <cell r="I8">
            <v>7786.51</v>
          </cell>
          <cell r="J8">
            <v>55721.869999999988</v>
          </cell>
        </row>
        <row r="9">
          <cell r="A9">
            <v>60</v>
          </cell>
          <cell r="B9" t="str">
            <v>ESEC Niquiá</v>
          </cell>
          <cell r="E9">
            <v>19828.53</v>
          </cell>
          <cell r="F9">
            <v>27501.11</v>
          </cell>
          <cell r="G9">
            <v>13804.15</v>
          </cell>
          <cell r="H9">
            <v>28854.409999999996</v>
          </cell>
          <cell r="I9">
            <v>8400</v>
          </cell>
          <cell r="J9">
            <v>98388.2</v>
          </cell>
        </row>
        <row r="10">
          <cell r="A10">
            <v>68</v>
          </cell>
          <cell r="B10" t="str">
            <v>ESEC Rio Acre</v>
          </cell>
          <cell r="F10">
            <v>22363.43</v>
          </cell>
          <cell r="G10">
            <v>4364.9799999999996</v>
          </cell>
          <cell r="H10">
            <v>19248.399999999998</v>
          </cell>
          <cell r="I10">
            <v>4106.5</v>
          </cell>
          <cell r="J10">
            <v>50083.31</v>
          </cell>
        </row>
        <row r="11">
          <cell r="A11">
            <v>764</v>
          </cell>
          <cell r="B11" t="str">
            <v>ESEC Samuel</v>
          </cell>
          <cell r="G11">
            <v>4858.2800000000007</v>
          </cell>
          <cell r="H11">
            <v>7899.5</v>
          </cell>
          <cell r="I11">
            <v>8496.869999999999</v>
          </cell>
          <cell r="J11">
            <v>21254.65</v>
          </cell>
        </row>
        <row r="12">
          <cell r="A12">
            <v>768</v>
          </cell>
          <cell r="B12" t="str">
            <v>ESEC Serra dos Três Irmãos</v>
          </cell>
          <cell r="F12">
            <v>14754.620000000003</v>
          </cell>
          <cell r="G12">
            <v>53330.1</v>
          </cell>
          <cell r="H12">
            <v>204</v>
          </cell>
          <cell r="I12">
            <v>13908.67</v>
          </cell>
          <cell r="J12">
            <v>82197.39</v>
          </cell>
        </row>
        <row r="13">
          <cell r="A13">
            <v>47</v>
          </cell>
          <cell r="B13" t="str">
            <v>ESEC Terra do Meio</v>
          </cell>
          <cell r="F13">
            <v>1800.25</v>
          </cell>
          <cell r="G13">
            <v>1705</v>
          </cell>
          <cell r="H13">
            <v>813.5</v>
          </cell>
          <cell r="I13">
            <v>58</v>
          </cell>
          <cell r="J13">
            <v>4376.75</v>
          </cell>
        </row>
        <row r="14">
          <cell r="A14">
            <v>1004</v>
          </cell>
          <cell r="B14" t="str">
            <v>Mosaico do Apuí</v>
          </cell>
          <cell r="C14">
            <v>388.7</v>
          </cell>
          <cell r="D14">
            <v>8326.17</v>
          </cell>
          <cell r="E14">
            <v>8533.48</v>
          </cell>
          <cell r="F14">
            <v>8088.49</v>
          </cell>
          <cell r="G14">
            <v>277.68</v>
          </cell>
          <cell r="H14">
            <v>4000</v>
          </cell>
          <cell r="J14">
            <v>29614.519999999997</v>
          </cell>
        </row>
        <row r="15">
          <cell r="A15" t="str">
            <v>N/A</v>
          </cell>
          <cell r="B15" t="str">
            <v>NGI Roraima – Administração e Logística</v>
          </cell>
          <cell r="I15">
            <v>4100.25</v>
          </cell>
          <cell r="J15">
            <v>4100.25</v>
          </cell>
        </row>
        <row r="16">
          <cell r="A16" t="str">
            <v>N/A</v>
          </cell>
          <cell r="B16" t="str">
            <v>NGI Terra do Meio - Administração e Logística</v>
          </cell>
          <cell r="I16">
            <v>3363.5199999999995</v>
          </cell>
          <cell r="J16">
            <v>3363.5199999999995</v>
          </cell>
        </row>
        <row r="17">
          <cell r="A17">
            <v>1487</v>
          </cell>
          <cell r="B17" t="str">
            <v>PE Cantão</v>
          </cell>
          <cell r="G17">
            <v>4447.95</v>
          </cell>
          <cell r="H17">
            <v>44961.14</v>
          </cell>
          <cell r="I17">
            <v>7246.46</v>
          </cell>
          <cell r="J17">
            <v>56655.549999999996</v>
          </cell>
        </row>
        <row r="18">
          <cell r="A18">
            <v>939</v>
          </cell>
          <cell r="B18" t="str">
            <v>PE Chandless</v>
          </cell>
          <cell r="F18">
            <v>12709.51</v>
          </cell>
          <cell r="G18">
            <v>40208.44</v>
          </cell>
          <cell r="H18">
            <v>30355.5</v>
          </cell>
          <cell r="I18">
            <v>7080</v>
          </cell>
          <cell r="J18">
            <v>90353.450000000012</v>
          </cell>
        </row>
        <row r="19">
          <cell r="A19">
            <v>1495</v>
          </cell>
          <cell r="B19" t="str">
            <v>PE Corumbiara</v>
          </cell>
          <cell r="F19">
            <v>105836.67</v>
          </cell>
          <cell r="G19">
            <v>34922.850000000006</v>
          </cell>
          <cell r="H19">
            <v>35182.57</v>
          </cell>
          <cell r="I19">
            <v>9683.5500000000011</v>
          </cell>
          <cell r="J19">
            <v>185625.64</v>
          </cell>
        </row>
        <row r="20">
          <cell r="A20">
            <v>765</v>
          </cell>
          <cell r="B20" t="str">
            <v>PE Guajará-Mirim</v>
          </cell>
          <cell r="F20">
            <v>5895.98</v>
          </cell>
          <cell r="G20">
            <v>24284.379999999997</v>
          </cell>
          <cell r="H20">
            <v>10118.990000000002</v>
          </cell>
          <cell r="I20">
            <v>8894.82</v>
          </cell>
          <cell r="J20">
            <v>49194.17</v>
          </cell>
        </row>
        <row r="21">
          <cell r="A21">
            <v>1736</v>
          </cell>
          <cell r="B21" t="str">
            <v>PE Matupiri</v>
          </cell>
          <cell r="G21">
            <v>20001.62</v>
          </cell>
          <cell r="H21">
            <v>62851.680000000008</v>
          </cell>
          <cell r="I21">
            <v>7454.05</v>
          </cell>
          <cell r="J21">
            <v>90307.35</v>
          </cell>
        </row>
        <row r="22">
          <cell r="A22">
            <v>1007</v>
          </cell>
          <cell r="B22" t="str">
            <v>PE Rio Negro Setor Norte</v>
          </cell>
          <cell r="F22">
            <v>6314.76</v>
          </cell>
          <cell r="G22">
            <v>18672.75</v>
          </cell>
          <cell r="H22">
            <v>24800.629999999997</v>
          </cell>
          <cell r="I22">
            <v>10798.4</v>
          </cell>
          <cell r="J22">
            <v>60586.54</v>
          </cell>
        </row>
        <row r="23">
          <cell r="A23">
            <v>1006</v>
          </cell>
          <cell r="B23" t="str">
            <v>PE Rio Negro Setor Sul</v>
          </cell>
          <cell r="F23">
            <v>11088.279999999999</v>
          </cell>
          <cell r="G23">
            <v>904.8</v>
          </cell>
          <cell r="H23">
            <v>2708.51</v>
          </cell>
          <cell r="J23">
            <v>14701.589999999998</v>
          </cell>
        </row>
        <row r="24">
          <cell r="A24">
            <v>1021</v>
          </cell>
          <cell r="B24" t="str">
            <v>PE Serra dos Martírios-Andorinhas</v>
          </cell>
          <cell r="F24">
            <v>19998.370000000003</v>
          </cell>
          <cell r="G24">
            <v>8559.77</v>
          </cell>
          <cell r="H24">
            <v>6278.48</v>
          </cell>
          <cell r="J24">
            <v>34836.620000000003</v>
          </cell>
        </row>
        <row r="25">
          <cell r="A25">
            <v>774</v>
          </cell>
          <cell r="B25" t="str">
            <v>PE Serra dos Reis</v>
          </cell>
          <cell r="E25">
            <v>13343.560000000001</v>
          </cell>
          <cell r="F25">
            <v>23913.3</v>
          </cell>
          <cell r="G25">
            <v>5699.2999999999993</v>
          </cell>
          <cell r="H25">
            <v>57715.75</v>
          </cell>
          <cell r="I25">
            <v>42253.120000000003</v>
          </cell>
          <cell r="J25">
            <v>142925.03</v>
          </cell>
        </row>
        <row r="26">
          <cell r="A26">
            <v>136</v>
          </cell>
          <cell r="B26" t="str">
            <v>PN Amazônia</v>
          </cell>
          <cell r="E26">
            <v>1440</v>
          </cell>
          <cell r="F26">
            <v>8798.14</v>
          </cell>
          <cell r="G26">
            <v>84367.540000000008</v>
          </cell>
          <cell r="H26">
            <v>28838.070000000003</v>
          </cell>
          <cell r="I26">
            <v>2613.1499999999996</v>
          </cell>
          <cell r="J26">
            <v>126056.90000000001</v>
          </cell>
        </row>
        <row r="27">
          <cell r="A27">
            <v>49</v>
          </cell>
          <cell r="B27" t="str">
            <v>PN Anavilhanas</v>
          </cell>
          <cell r="E27">
            <v>19164.949999999997</v>
          </cell>
          <cell r="F27">
            <v>45290.28</v>
          </cell>
          <cell r="G27">
            <v>37427.17</v>
          </cell>
          <cell r="H27">
            <v>30588.020000000004</v>
          </cell>
          <cell r="I27">
            <v>8323.17</v>
          </cell>
          <cell r="J27">
            <v>140793.59</v>
          </cell>
        </row>
        <row r="28">
          <cell r="A28">
            <v>169</v>
          </cell>
          <cell r="B28" t="str">
            <v>PN Cabo Orange</v>
          </cell>
          <cell r="F28">
            <v>8772.93</v>
          </cell>
          <cell r="G28">
            <v>3467.4900000000002</v>
          </cell>
          <cell r="H28">
            <v>5688.99</v>
          </cell>
          <cell r="I28">
            <v>54548.689999999995</v>
          </cell>
          <cell r="J28">
            <v>72478.099999999991</v>
          </cell>
        </row>
        <row r="29">
          <cell r="A29">
            <v>284</v>
          </cell>
          <cell r="B29" t="str">
            <v>PN Campos Amazônicos</v>
          </cell>
          <cell r="F29">
            <v>7422.99</v>
          </cell>
          <cell r="G29">
            <v>4103.1000000000004</v>
          </cell>
          <cell r="H29">
            <v>25540.09</v>
          </cell>
          <cell r="I29">
            <v>30460.150000000005</v>
          </cell>
          <cell r="J29">
            <v>67526.33</v>
          </cell>
        </row>
        <row r="30">
          <cell r="A30">
            <v>267</v>
          </cell>
          <cell r="B30" t="str">
            <v>PN Jamanxim</v>
          </cell>
          <cell r="F30">
            <v>22912.670000000002</v>
          </cell>
          <cell r="G30">
            <v>43948.01</v>
          </cell>
          <cell r="H30">
            <v>56782.720000000016</v>
          </cell>
          <cell r="I30">
            <v>11805.410000000002</v>
          </cell>
          <cell r="J30">
            <v>135448.81000000003</v>
          </cell>
        </row>
        <row r="31">
          <cell r="A31">
            <v>173</v>
          </cell>
          <cell r="B31" t="str">
            <v>PN Jaú</v>
          </cell>
          <cell r="F31">
            <v>1057.3500000000001</v>
          </cell>
          <cell r="G31">
            <v>350</v>
          </cell>
          <cell r="H31">
            <v>19016.899999999998</v>
          </cell>
          <cell r="I31">
            <v>33958.400000000001</v>
          </cell>
          <cell r="J31">
            <v>54382.649999999994</v>
          </cell>
        </row>
        <row r="32">
          <cell r="A32">
            <v>281</v>
          </cell>
          <cell r="B32" t="str">
            <v>PN Juruena</v>
          </cell>
          <cell r="D32">
            <v>17688.449999999997</v>
          </cell>
          <cell r="E32">
            <v>9354.3700000000008</v>
          </cell>
          <cell r="G32">
            <v>11367.9</v>
          </cell>
          <cell r="H32">
            <v>16208.15</v>
          </cell>
          <cell r="I32">
            <v>33399.300000000003</v>
          </cell>
          <cell r="J32">
            <v>88018.170000000013</v>
          </cell>
        </row>
        <row r="33">
          <cell r="A33">
            <v>1633</v>
          </cell>
          <cell r="B33" t="str">
            <v>PN Mapinguari</v>
          </cell>
          <cell r="E33">
            <v>51178.649999999994</v>
          </cell>
          <cell r="F33">
            <v>18199.54</v>
          </cell>
          <cell r="G33">
            <v>20581.769999999997</v>
          </cell>
          <cell r="H33">
            <v>9192.57</v>
          </cell>
          <cell r="I33">
            <v>17295.449999999997</v>
          </cell>
          <cell r="J33">
            <v>116447.98</v>
          </cell>
        </row>
        <row r="34">
          <cell r="A34">
            <v>187</v>
          </cell>
          <cell r="B34" t="str">
            <v>PN Montanhas do Tumucumaque</v>
          </cell>
          <cell r="F34">
            <v>33712.870000000003</v>
          </cell>
          <cell r="G34">
            <v>17020.349999999999</v>
          </cell>
          <cell r="H34">
            <v>47314.340000000018</v>
          </cell>
          <cell r="I34">
            <v>24212.28</v>
          </cell>
          <cell r="J34">
            <v>122259.84000000003</v>
          </cell>
        </row>
        <row r="35">
          <cell r="A35">
            <v>174</v>
          </cell>
          <cell r="B35" t="str">
            <v>PN Monte Roraima</v>
          </cell>
          <cell r="H35">
            <v>13803.64</v>
          </cell>
          <cell r="I35">
            <v>856</v>
          </cell>
          <cell r="J35">
            <v>14659.64</v>
          </cell>
        </row>
        <row r="36">
          <cell r="A36">
            <v>1626</v>
          </cell>
          <cell r="B36" t="str">
            <v>PN Nascentes do Lago Jari</v>
          </cell>
          <cell r="F36">
            <v>1024.5</v>
          </cell>
          <cell r="G36">
            <v>463.51</v>
          </cell>
          <cell r="H36">
            <v>12549.75</v>
          </cell>
          <cell r="J36">
            <v>14037.76</v>
          </cell>
        </row>
        <row r="37">
          <cell r="A37">
            <v>163</v>
          </cell>
          <cell r="B37" t="str">
            <v>PN Pacaás Novos</v>
          </cell>
          <cell r="G37">
            <v>3899.54</v>
          </cell>
          <cell r="H37">
            <v>5719.2999999999993</v>
          </cell>
          <cell r="J37">
            <v>9618.84</v>
          </cell>
        </row>
        <row r="38">
          <cell r="A38">
            <v>264</v>
          </cell>
          <cell r="B38" t="str">
            <v>PN Rio Novo</v>
          </cell>
          <cell r="F38">
            <v>20147.060000000001</v>
          </cell>
          <cell r="G38">
            <v>46786.700000000004</v>
          </cell>
          <cell r="H38">
            <v>1817.9099999999999</v>
          </cell>
          <cell r="I38">
            <v>18.5</v>
          </cell>
          <cell r="J38">
            <v>68770.170000000013</v>
          </cell>
        </row>
        <row r="39">
          <cell r="A39">
            <v>188</v>
          </cell>
          <cell r="B39" t="str">
            <v>PN Serra da Cutia</v>
          </cell>
          <cell r="E39">
            <v>58855.34</v>
          </cell>
          <cell r="F39">
            <v>6030.55</v>
          </cell>
          <cell r="G39">
            <v>31674.510000000002</v>
          </cell>
          <cell r="H39">
            <v>4257.84</v>
          </cell>
          <cell r="I39">
            <v>3060.04</v>
          </cell>
          <cell r="J39">
            <v>103878.27999999998</v>
          </cell>
        </row>
        <row r="40">
          <cell r="A40">
            <v>189</v>
          </cell>
          <cell r="B40" t="str">
            <v>PN Serra da Mocidade</v>
          </cell>
          <cell r="E40">
            <v>10023.960000000001</v>
          </cell>
          <cell r="F40">
            <v>39967.019999999997</v>
          </cell>
          <cell r="G40">
            <v>19449.14</v>
          </cell>
          <cell r="H40">
            <v>34984.46</v>
          </cell>
          <cell r="J40">
            <v>104424.57999999999</v>
          </cell>
        </row>
        <row r="41">
          <cell r="A41">
            <v>149</v>
          </cell>
          <cell r="B41" t="str">
            <v>PN Serra do Divisor</v>
          </cell>
          <cell r="E41">
            <v>18107.28</v>
          </cell>
          <cell r="F41">
            <v>13828.19</v>
          </cell>
          <cell r="G41">
            <v>33199.629999999997</v>
          </cell>
          <cell r="H41">
            <v>1884.15</v>
          </cell>
          <cell r="J41">
            <v>67019.25</v>
          </cell>
        </row>
        <row r="42">
          <cell r="A42">
            <v>151</v>
          </cell>
          <cell r="B42" t="str">
            <v>PN Serra do Pardo</v>
          </cell>
          <cell r="F42">
            <v>6110.15</v>
          </cell>
          <cell r="G42">
            <v>9762.18</v>
          </cell>
          <cell r="J42">
            <v>15872.33</v>
          </cell>
        </row>
        <row r="43">
          <cell r="A43">
            <v>179</v>
          </cell>
          <cell r="B43" t="str">
            <v>PN Viruá</v>
          </cell>
          <cell r="F43">
            <v>13921.23</v>
          </cell>
          <cell r="G43">
            <v>13662.5</v>
          </cell>
          <cell r="H43">
            <v>47301.960000000006</v>
          </cell>
          <cell r="I43">
            <v>1555.22</v>
          </cell>
          <cell r="J43">
            <v>76440.91</v>
          </cell>
        </row>
        <row r="44">
          <cell r="A44">
            <v>981</v>
          </cell>
          <cell r="B44" t="str">
            <v>RDS Amanã</v>
          </cell>
          <cell r="G44">
            <v>6000</v>
          </cell>
          <cell r="J44">
            <v>6000</v>
          </cell>
        </row>
        <row r="45">
          <cell r="A45">
            <v>985</v>
          </cell>
          <cell r="B45" t="str">
            <v>RDS Cujubim</v>
          </cell>
          <cell r="F45">
            <v>26617.82</v>
          </cell>
          <cell r="G45">
            <v>2114.16</v>
          </cell>
          <cell r="H45">
            <v>8241.5</v>
          </cell>
          <cell r="J45">
            <v>36973.479999999996</v>
          </cell>
        </row>
        <row r="46">
          <cell r="A46">
            <v>1732</v>
          </cell>
          <cell r="B46" t="str">
            <v>RDS Igapó-Açu</v>
          </cell>
          <cell r="E46">
            <v>3138</v>
          </cell>
          <cell r="F46">
            <v>16538.22</v>
          </cell>
          <cell r="G46">
            <v>4807.92</v>
          </cell>
          <cell r="H46">
            <v>55</v>
          </cell>
          <cell r="J46">
            <v>24539.14</v>
          </cell>
        </row>
        <row r="47">
          <cell r="A47">
            <v>292</v>
          </cell>
          <cell r="B47" t="str">
            <v>RDS Iratapuru</v>
          </cell>
          <cell r="F47">
            <v>1979</v>
          </cell>
          <cell r="J47">
            <v>1979</v>
          </cell>
        </row>
        <row r="48">
          <cell r="A48">
            <v>218</v>
          </cell>
          <cell r="B48" t="str">
            <v>RDS Itatupã-Baquiá</v>
          </cell>
          <cell r="F48">
            <v>18016.36</v>
          </cell>
          <cell r="G48">
            <v>66219.929999999993</v>
          </cell>
          <cell r="H48">
            <v>8348.7999999999993</v>
          </cell>
          <cell r="I48">
            <v>2163</v>
          </cell>
          <cell r="J48">
            <v>94748.09</v>
          </cell>
        </row>
        <row r="49">
          <cell r="A49">
            <v>1573</v>
          </cell>
          <cell r="B49" t="str">
            <v>RDS Juma</v>
          </cell>
          <cell r="H49">
            <v>7469.5</v>
          </cell>
          <cell r="I49">
            <v>5152.96</v>
          </cell>
          <cell r="J49">
            <v>12622.46</v>
          </cell>
        </row>
        <row r="50">
          <cell r="A50">
            <v>986</v>
          </cell>
          <cell r="B50" t="str">
            <v>RDS Mamirauá</v>
          </cell>
          <cell r="G50">
            <v>2000</v>
          </cell>
          <cell r="H50">
            <v>5086.9699999999993</v>
          </cell>
          <cell r="J50">
            <v>7086.9699999999993</v>
          </cell>
        </row>
        <row r="51">
          <cell r="A51">
            <v>987</v>
          </cell>
          <cell r="B51" t="str">
            <v>RDS Piagaçu-Purus</v>
          </cell>
          <cell r="H51">
            <v>19795.93</v>
          </cell>
          <cell r="I51">
            <v>148.18</v>
          </cell>
          <cell r="J51">
            <v>19944.11</v>
          </cell>
        </row>
        <row r="52">
          <cell r="A52">
            <v>988</v>
          </cell>
          <cell r="B52" t="str">
            <v>RDS Rio Amapá</v>
          </cell>
          <cell r="H52">
            <v>3080.89</v>
          </cell>
          <cell r="J52">
            <v>3080.89</v>
          </cell>
        </row>
        <row r="53">
          <cell r="A53">
            <v>1977</v>
          </cell>
          <cell r="B53" t="str">
            <v>RDS Rio Madeira</v>
          </cell>
          <cell r="H53">
            <v>7167.9</v>
          </cell>
          <cell r="I53">
            <v>1514.9</v>
          </cell>
          <cell r="J53">
            <v>8682.7999999999993</v>
          </cell>
        </row>
        <row r="54">
          <cell r="A54">
            <v>1730</v>
          </cell>
          <cell r="B54" t="str">
            <v>RDS Rio Negro</v>
          </cell>
          <cell r="H54">
            <v>3713.15</v>
          </cell>
          <cell r="I54">
            <v>4672.09</v>
          </cell>
          <cell r="J54">
            <v>8385.24</v>
          </cell>
        </row>
        <row r="55">
          <cell r="A55">
            <v>989</v>
          </cell>
          <cell r="B55" t="str">
            <v>RDS Uacari</v>
          </cell>
          <cell r="G55">
            <v>16327.51</v>
          </cell>
          <cell r="H55">
            <v>8483.98</v>
          </cell>
          <cell r="I55">
            <v>9000</v>
          </cell>
          <cell r="J55">
            <v>33811.49</v>
          </cell>
        </row>
        <row r="56">
          <cell r="A56">
            <v>990</v>
          </cell>
          <cell r="B56" t="str">
            <v>RDS Uatumã</v>
          </cell>
          <cell r="F56">
            <v>19750.419999999998</v>
          </cell>
          <cell r="G56">
            <v>43798.98000000001</v>
          </cell>
          <cell r="H56">
            <v>36533.270000000004</v>
          </cell>
          <cell r="I56">
            <v>24721.75</v>
          </cell>
          <cell r="J56">
            <v>124804.42000000001</v>
          </cell>
        </row>
        <row r="57">
          <cell r="A57">
            <v>194</v>
          </cell>
          <cell r="B57" t="str">
            <v>REBIO Abufari</v>
          </cell>
          <cell r="E57">
            <v>6961.7</v>
          </cell>
          <cell r="F57">
            <v>11209.7</v>
          </cell>
          <cell r="G57">
            <v>4064</v>
          </cell>
          <cell r="H57">
            <v>1156.5</v>
          </cell>
          <cell r="I57">
            <v>28167</v>
          </cell>
          <cell r="J57">
            <v>51558.9</v>
          </cell>
        </row>
        <row r="58">
          <cell r="A58">
            <v>206</v>
          </cell>
          <cell r="B58" t="str">
            <v>REBIO Guaporé</v>
          </cell>
          <cell r="G58">
            <v>49012.630000000005</v>
          </cell>
          <cell r="H58">
            <v>158027.35</v>
          </cell>
          <cell r="I58">
            <v>23192.989999999998</v>
          </cell>
          <cell r="J58">
            <v>230232.97</v>
          </cell>
        </row>
        <row r="59">
          <cell r="A59">
            <v>207</v>
          </cell>
          <cell r="B59" t="str">
            <v>REBIO Gurupi</v>
          </cell>
          <cell r="F59">
            <v>20385.36</v>
          </cell>
          <cell r="G59">
            <v>35506.720000000001</v>
          </cell>
          <cell r="H59">
            <v>9562.7800000000007</v>
          </cell>
          <cell r="I59">
            <v>2223.59</v>
          </cell>
          <cell r="J59">
            <v>67678.45</v>
          </cell>
        </row>
        <row r="60">
          <cell r="A60">
            <v>208</v>
          </cell>
          <cell r="B60" t="str">
            <v>REBIO Jaru</v>
          </cell>
          <cell r="C60">
            <v>1441.5</v>
          </cell>
          <cell r="D60">
            <v>26972.080000000002</v>
          </cell>
          <cell r="E60">
            <v>54332.91</v>
          </cell>
          <cell r="F60">
            <v>49506.409999999989</v>
          </cell>
          <cell r="G60">
            <v>22598.85</v>
          </cell>
          <cell r="H60">
            <v>55575.929999999993</v>
          </cell>
          <cell r="I60">
            <v>31282.85</v>
          </cell>
          <cell r="J60">
            <v>241710.53</v>
          </cell>
        </row>
        <row r="61">
          <cell r="A61">
            <v>209</v>
          </cell>
          <cell r="B61" t="str">
            <v>REBIO Lago Piratuba</v>
          </cell>
          <cell r="F61">
            <v>39921.230000000003</v>
          </cell>
          <cell r="G61">
            <v>52825.07</v>
          </cell>
          <cell r="H61">
            <v>90447.09</v>
          </cell>
          <cell r="I61">
            <v>25602.63</v>
          </cell>
          <cell r="J61">
            <v>208796.02000000002</v>
          </cell>
        </row>
        <row r="62">
          <cell r="A62">
            <v>1033</v>
          </cell>
          <cell r="B62" t="str">
            <v>REBIO Maicuru</v>
          </cell>
          <cell r="F62">
            <v>2309</v>
          </cell>
          <cell r="H62">
            <v>58</v>
          </cell>
          <cell r="J62">
            <v>2367</v>
          </cell>
        </row>
        <row r="63">
          <cell r="A63">
            <v>216</v>
          </cell>
          <cell r="B63" t="str">
            <v>REBIO Nascentes da Serra do Cachimbo</v>
          </cell>
          <cell r="G63">
            <v>7332.2</v>
          </cell>
          <cell r="H63">
            <v>13918.59</v>
          </cell>
          <cell r="I63">
            <v>1411.5</v>
          </cell>
          <cell r="J63">
            <v>22662.29</v>
          </cell>
        </row>
        <row r="64">
          <cell r="A64">
            <v>210</v>
          </cell>
          <cell r="B64" t="str">
            <v>REBIO Rio Trombetas</v>
          </cell>
          <cell r="F64">
            <v>47.3</v>
          </cell>
          <cell r="G64">
            <v>6719</v>
          </cell>
          <cell r="H64">
            <v>41879.769999999997</v>
          </cell>
          <cell r="I64">
            <v>11676.129999999997</v>
          </cell>
          <cell r="J64">
            <v>60322.2</v>
          </cell>
        </row>
        <row r="65">
          <cell r="A65">
            <v>211</v>
          </cell>
          <cell r="B65" t="str">
            <v>REBIO Tapirapé</v>
          </cell>
          <cell r="F65">
            <v>5971.5</v>
          </cell>
          <cell r="G65">
            <v>5868.3499999999995</v>
          </cell>
          <cell r="H65">
            <v>24382.499999999996</v>
          </cell>
          <cell r="I65">
            <v>47266.41</v>
          </cell>
          <cell r="J65">
            <v>83488.759999999995</v>
          </cell>
        </row>
        <row r="66">
          <cell r="A66">
            <v>213</v>
          </cell>
          <cell r="B66" t="str">
            <v>REBIO Uatumã</v>
          </cell>
          <cell r="F66">
            <v>4901.9600000000009</v>
          </cell>
          <cell r="G66">
            <v>6871.25</v>
          </cell>
          <cell r="H66">
            <v>55816.05</v>
          </cell>
          <cell r="I66">
            <v>34352.110000000008</v>
          </cell>
          <cell r="J66">
            <v>101941.37000000002</v>
          </cell>
        </row>
        <row r="67">
          <cell r="A67">
            <v>274</v>
          </cell>
          <cell r="B67" t="str">
            <v>RESEX Alto Tarauacá</v>
          </cell>
          <cell r="F67">
            <v>4452.7700000000004</v>
          </cell>
          <cell r="G67">
            <v>6960.7</v>
          </cell>
          <cell r="H67">
            <v>10110.879999999999</v>
          </cell>
          <cell r="I67">
            <v>2492.2399999999998</v>
          </cell>
          <cell r="J67">
            <v>24016.589999999997</v>
          </cell>
        </row>
        <row r="68">
          <cell r="A68">
            <v>285</v>
          </cell>
          <cell r="B68" t="str">
            <v>RESEX Arapixi</v>
          </cell>
          <cell r="D68">
            <v>5369.5</v>
          </cell>
          <cell r="E68">
            <v>10967</v>
          </cell>
          <cell r="G68">
            <v>696.35</v>
          </cell>
          <cell r="H68">
            <v>2063.9</v>
          </cell>
          <cell r="J68">
            <v>19096.75</v>
          </cell>
        </row>
        <row r="69">
          <cell r="A69">
            <v>273</v>
          </cell>
          <cell r="B69" t="str">
            <v>RESEX Arioca Pruanã</v>
          </cell>
          <cell r="F69">
            <v>12198.079999999998</v>
          </cell>
          <cell r="G69">
            <v>757.62</v>
          </cell>
          <cell r="H69">
            <v>9049.49</v>
          </cell>
          <cell r="I69">
            <v>1633.3500000000001</v>
          </cell>
          <cell r="J69">
            <v>23638.539999999997</v>
          </cell>
        </row>
        <row r="70">
          <cell r="A70">
            <v>220</v>
          </cell>
          <cell r="B70" t="str">
            <v>RESEX Auatí-Paraná</v>
          </cell>
          <cell r="G70">
            <v>560.12</v>
          </cell>
          <cell r="H70">
            <v>1965</v>
          </cell>
          <cell r="J70">
            <v>2525.12</v>
          </cell>
        </row>
        <row r="71">
          <cell r="A71">
            <v>230</v>
          </cell>
          <cell r="B71" t="str">
            <v>RESEX Baixo Juruá</v>
          </cell>
          <cell r="I71">
            <v>6677</v>
          </cell>
          <cell r="J71">
            <v>6677</v>
          </cell>
        </row>
        <row r="72">
          <cell r="A72">
            <v>221</v>
          </cell>
          <cell r="B72" t="str">
            <v>RESEX Barreiro das Antas</v>
          </cell>
          <cell r="E72">
            <v>52443.159999999989</v>
          </cell>
          <cell r="F72">
            <v>8185.45</v>
          </cell>
          <cell r="G72">
            <v>19649.32</v>
          </cell>
          <cell r="H72">
            <v>33681.880000000005</v>
          </cell>
          <cell r="I72">
            <v>15846.35</v>
          </cell>
          <cell r="J72">
            <v>129806.16</v>
          </cell>
        </row>
        <row r="73">
          <cell r="A73">
            <v>1518</v>
          </cell>
          <cell r="B73" t="str">
            <v>RESEX Cajari</v>
          </cell>
          <cell r="F73">
            <v>10067.57</v>
          </cell>
          <cell r="G73">
            <v>2593.9499999999998</v>
          </cell>
          <cell r="H73">
            <v>3474</v>
          </cell>
          <cell r="J73">
            <v>16135.52</v>
          </cell>
        </row>
        <row r="74">
          <cell r="A74">
            <v>1733</v>
          </cell>
          <cell r="B74" t="str">
            <v>RESEX Canutama</v>
          </cell>
          <cell r="H74">
            <v>3000</v>
          </cell>
          <cell r="I74">
            <v>2576</v>
          </cell>
          <cell r="J74">
            <v>5576</v>
          </cell>
        </row>
        <row r="75">
          <cell r="A75">
            <v>991</v>
          </cell>
          <cell r="B75" t="str">
            <v>RESEX Catuá-Ipixuna</v>
          </cell>
          <cell r="F75">
            <v>33035.370000000003</v>
          </cell>
          <cell r="H75">
            <v>6543.6399999999994</v>
          </cell>
          <cell r="J75">
            <v>39579.01</v>
          </cell>
        </row>
        <row r="76">
          <cell r="A76">
            <v>232</v>
          </cell>
          <cell r="B76" t="str">
            <v>RESEX Cazumbá-Iracema</v>
          </cell>
          <cell r="F76">
            <v>6008.68</v>
          </cell>
          <cell r="G76">
            <v>6544.24</v>
          </cell>
          <cell r="H76">
            <v>6419.71</v>
          </cell>
          <cell r="I76">
            <v>4782.8</v>
          </cell>
          <cell r="J76">
            <v>23755.43</v>
          </cell>
        </row>
        <row r="77">
          <cell r="A77">
            <v>222</v>
          </cell>
          <cell r="B77" t="str">
            <v>RESEX Chico Mendes</v>
          </cell>
          <cell r="I77">
            <v>157500</v>
          </cell>
          <cell r="J77">
            <v>157500</v>
          </cell>
        </row>
        <row r="78">
          <cell r="A78">
            <v>3134</v>
          </cell>
          <cell r="B78" t="str">
            <v>RESEX Cuinarana</v>
          </cell>
          <cell r="H78">
            <v>1000</v>
          </cell>
          <cell r="J78">
            <v>1000</v>
          </cell>
        </row>
        <row r="79">
          <cell r="A79">
            <v>279</v>
          </cell>
          <cell r="B79" t="str">
            <v>RESEX Cururupu</v>
          </cell>
          <cell r="H79">
            <v>240</v>
          </cell>
          <cell r="I79">
            <v>1990</v>
          </cell>
          <cell r="J79">
            <v>2230</v>
          </cell>
        </row>
        <row r="80">
          <cell r="A80">
            <v>775</v>
          </cell>
          <cell r="B80" t="str">
            <v>RESEX Estadual do Rio Cautário</v>
          </cell>
          <cell r="E80">
            <v>2228.9300000000003</v>
          </cell>
          <cell r="F80">
            <v>8328.7099999999991</v>
          </cell>
          <cell r="G80">
            <v>8723.42</v>
          </cell>
          <cell r="H80">
            <v>30312.800000000003</v>
          </cell>
          <cell r="I80">
            <v>11638.89</v>
          </cell>
          <cell r="J80">
            <v>61232.75</v>
          </cell>
        </row>
        <row r="81">
          <cell r="A81">
            <v>238</v>
          </cell>
          <cell r="B81" t="str">
            <v>RESEX Federal do Rio Cautário</v>
          </cell>
          <cell r="F81">
            <v>60280.53</v>
          </cell>
          <cell r="G81">
            <v>29451.699999999997</v>
          </cell>
          <cell r="H81">
            <v>56830.409999999996</v>
          </cell>
          <cell r="I81">
            <v>15477.72</v>
          </cell>
          <cell r="J81">
            <v>162040.35999999999</v>
          </cell>
        </row>
        <row r="82">
          <cell r="A82">
            <v>463</v>
          </cell>
          <cell r="B82" t="str">
            <v>RESEX Guariba-Roosevelt</v>
          </cell>
          <cell r="G82">
            <v>12843</v>
          </cell>
          <cell r="H82">
            <v>7034</v>
          </cell>
          <cell r="J82">
            <v>19877</v>
          </cell>
        </row>
        <row r="83">
          <cell r="A83">
            <v>241</v>
          </cell>
          <cell r="B83" t="str">
            <v>RESEX Ipaú-Anilzinho</v>
          </cell>
          <cell r="F83">
            <v>589.72</v>
          </cell>
          <cell r="G83">
            <v>16119.699999999999</v>
          </cell>
          <cell r="H83">
            <v>3816.6200000000003</v>
          </cell>
          <cell r="I83">
            <v>3793</v>
          </cell>
          <cell r="J83">
            <v>24319.039999999997</v>
          </cell>
        </row>
        <row r="84">
          <cell r="A84">
            <v>1628</v>
          </cell>
          <cell r="B84" t="str">
            <v>RESEX Ituxí</v>
          </cell>
          <cell r="F84">
            <v>3261.49</v>
          </cell>
          <cell r="G84">
            <v>13850</v>
          </cell>
          <cell r="H84">
            <v>13093</v>
          </cell>
          <cell r="I84">
            <v>35404</v>
          </cell>
          <cell r="J84">
            <v>65608.489999999991</v>
          </cell>
        </row>
        <row r="85">
          <cell r="A85">
            <v>242</v>
          </cell>
          <cell r="B85" t="str">
            <v>RESEX Lago Capanã Grande</v>
          </cell>
          <cell r="F85">
            <v>1762.01</v>
          </cell>
          <cell r="G85">
            <v>5105.17</v>
          </cell>
          <cell r="H85">
            <v>29563.829999999998</v>
          </cell>
          <cell r="I85">
            <v>34143.770000000004</v>
          </cell>
          <cell r="J85">
            <v>70574.78</v>
          </cell>
        </row>
        <row r="86">
          <cell r="A86">
            <v>243</v>
          </cell>
          <cell r="B86" t="str">
            <v>RESEX Mãe Grande Curuçá</v>
          </cell>
          <cell r="H86">
            <v>2985.24</v>
          </cell>
          <cell r="I86">
            <v>1363.55</v>
          </cell>
          <cell r="J86">
            <v>4348.79</v>
          </cell>
        </row>
        <row r="87">
          <cell r="A87">
            <v>244</v>
          </cell>
          <cell r="B87" t="str">
            <v>RESEX Mapuá</v>
          </cell>
          <cell r="F87">
            <v>1916.87</v>
          </cell>
          <cell r="G87">
            <v>5745</v>
          </cell>
          <cell r="J87">
            <v>7661.87</v>
          </cell>
        </row>
        <row r="88">
          <cell r="A88">
            <v>227</v>
          </cell>
          <cell r="B88" t="str">
            <v>RESEX Maracanã</v>
          </cell>
          <cell r="F88">
            <v>5066.59</v>
          </cell>
          <cell r="H88">
            <v>682.77</v>
          </cell>
          <cell r="I88">
            <v>584.37</v>
          </cell>
          <cell r="J88">
            <v>6333.7300000000005</v>
          </cell>
        </row>
        <row r="89">
          <cell r="A89">
            <v>223</v>
          </cell>
          <cell r="B89" t="str">
            <v>RESEx Marinha Chocoaré-Mato Grosso</v>
          </cell>
          <cell r="H89">
            <v>9297.01</v>
          </cell>
          <cell r="I89">
            <v>533</v>
          </cell>
          <cell r="J89">
            <v>9830.01</v>
          </cell>
        </row>
        <row r="90">
          <cell r="A90">
            <v>235</v>
          </cell>
          <cell r="B90" t="str">
            <v>RESEX Médio Juruá</v>
          </cell>
          <cell r="E90">
            <v>1114.4000000000001</v>
          </cell>
          <cell r="H90">
            <v>16038.5</v>
          </cell>
          <cell r="I90">
            <v>6937</v>
          </cell>
          <cell r="J90">
            <v>24089.9</v>
          </cell>
        </row>
        <row r="91">
          <cell r="A91">
            <v>1606</v>
          </cell>
          <cell r="B91" t="str">
            <v>RESEX Médio Purús</v>
          </cell>
          <cell r="F91">
            <v>7902.95</v>
          </cell>
          <cell r="G91">
            <v>4679.16</v>
          </cell>
          <cell r="H91">
            <v>7890.21</v>
          </cell>
          <cell r="I91">
            <v>9811.1</v>
          </cell>
          <cell r="J91">
            <v>30283.42</v>
          </cell>
        </row>
        <row r="92">
          <cell r="A92">
            <v>3132</v>
          </cell>
          <cell r="B92" t="str">
            <v>RESEX Mocapajuba</v>
          </cell>
          <cell r="F92">
            <v>372</v>
          </cell>
          <cell r="G92">
            <v>700</v>
          </cell>
          <cell r="H92">
            <v>2000</v>
          </cell>
          <cell r="J92">
            <v>3072</v>
          </cell>
        </row>
        <row r="93">
          <cell r="A93">
            <v>1810</v>
          </cell>
          <cell r="B93" t="str">
            <v>RESEX Renascer</v>
          </cell>
          <cell r="F93">
            <v>13853.300000000001</v>
          </cell>
          <cell r="G93">
            <v>1250.8699999999999</v>
          </cell>
          <cell r="H93">
            <v>3972.9</v>
          </cell>
          <cell r="I93">
            <v>3088</v>
          </cell>
          <cell r="J93">
            <v>22165.070000000003</v>
          </cell>
        </row>
        <row r="94">
          <cell r="A94">
            <v>1506</v>
          </cell>
          <cell r="B94" t="str">
            <v>RESEX Rio Gregório</v>
          </cell>
          <cell r="H94">
            <v>7064.5</v>
          </cell>
          <cell r="J94">
            <v>7064.5</v>
          </cell>
        </row>
        <row r="95">
          <cell r="A95">
            <v>280</v>
          </cell>
          <cell r="B95" t="str">
            <v>RESEX Rio Iriri</v>
          </cell>
          <cell r="G95">
            <v>2075</v>
          </cell>
          <cell r="J95">
            <v>2075</v>
          </cell>
        </row>
        <row r="96">
          <cell r="A96">
            <v>239</v>
          </cell>
          <cell r="B96" t="str">
            <v>RESEX Rio Jutaí</v>
          </cell>
          <cell r="G96">
            <v>8485</v>
          </cell>
          <cell r="J96">
            <v>8485</v>
          </cell>
        </row>
        <row r="97">
          <cell r="A97">
            <v>256</v>
          </cell>
          <cell r="B97" t="str">
            <v>RESEX Rio Ouro Preto</v>
          </cell>
          <cell r="F97">
            <v>26309.86</v>
          </cell>
          <cell r="G97">
            <v>63312.57</v>
          </cell>
          <cell r="H97">
            <v>24044.73</v>
          </cell>
          <cell r="I97">
            <v>45579.35</v>
          </cell>
          <cell r="J97">
            <v>159246.50999999998</v>
          </cell>
        </row>
        <row r="98">
          <cell r="A98">
            <v>772</v>
          </cell>
          <cell r="B98" t="str">
            <v>RESEX Rio Pacaás Novos</v>
          </cell>
          <cell r="E98">
            <v>24499.230000000003</v>
          </cell>
          <cell r="F98">
            <v>24533.56</v>
          </cell>
          <cell r="G98">
            <v>31426.249999999996</v>
          </cell>
          <cell r="H98">
            <v>14736.8</v>
          </cell>
          <cell r="I98">
            <v>5668.2</v>
          </cell>
          <cell r="J98">
            <v>100864.04000000001</v>
          </cell>
        </row>
        <row r="99">
          <cell r="A99">
            <v>777</v>
          </cell>
          <cell r="B99" t="str">
            <v>RESEX Rio Preto-Jacundá</v>
          </cell>
          <cell r="G99">
            <v>17839.5</v>
          </cell>
          <cell r="H99">
            <v>1167</v>
          </cell>
          <cell r="I99">
            <v>23143.059999999998</v>
          </cell>
          <cell r="J99">
            <v>42149.56</v>
          </cell>
        </row>
        <row r="100">
          <cell r="A100">
            <v>283</v>
          </cell>
          <cell r="B100" t="str">
            <v>RESEX Rio Unini</v>
          </cell>
          <cell r="E100">
            <v>24</v>
          </cell>
          <cell r="F100">
            <v>6760.0199999999995</v>
          </cell>
          <cell r="G100">
            <v>4083.2</v>
          </cell>
          <cell r="H100">
            <v>11675.83</v>
          </cell>
          <cell r="I100">
            <v>2230.5700000000002</v>
          </cell>
          <cell r="J100">
            <v>24773.62</v>
          </cell>
        </row>
        <row r="101">
          <cell r="A101">
            <v>1635</v>
          </cell>
          <cell r="B101" t="str">
            <v>RESEX Rio Xingu</v>
          </cell>
          <cell r="D101">
            <v>9500.43</v>
          </cell>
          <cell r="E101">
            <v>2339.33</v>
          </cell>
          <cell r="F101">
            <v>242.7</v>
          </cell>
          <cell r="J101">
            <v>12082.460000000001</v>
          </cell>
        </row>
        <row r="102">
          <cell r="A102">
            <v>257</v>
          </cell>
          <cell r="B102" t="str">
            <v>RESEX Riozinho da Liberdade</v>
          </cell>
          <cell r="G102">
            <v>595.38</v>
          </cell>
          <cell r="H102">
            <v>5000</v>
          </cell>
          <cell r="I102">
            <v>10527.5</v>
          </cell>
          <cell r="J102">
            <v>16122.880000000001</v>
          </cell>
        </row>
        <row r="103">
          <cell r="A103">
            <v>259</v>
          </cell>
          <cell r="B103" t="str">
            <v>RESEX Tapajós-Arapiuns</v>
          </cell>
          <cell r="G103">
            <v>512.46</v>
          </cell>
          <cell r="H103">
            <v>5451.22</v>
          </cell>
          <cell r="I103">
            <v>5401</v>
          </cell>
          <cell r="J103">
            <v>11364.68</v>
          </cell>
        </row>
        <row r="104">
          <cell r="A104">
            <v>282</v>
          </cell>
          <cell r="B104" t="str">
            <v>RESEX Terra Grande Pracuúba</v>
          </cell>
          <cell r="H104">
            <v>1400</v>
          </cell>
          <cell r="J104">
            <v>1400</v>
          </cell>
        </row>
        <row r="105">
          <cell r="A105">
            <v>260</v>
          </cell>
          <cell r="B105" t="str">
            <v>RESEX Verde Para Sempre</v>
          </cell>
          <cell r="H105">
            <v>19999.160000000003</v>
          </cell>
          <cell r="J105">
            <v>19999.160000000003</v>
          </cell>
        </row>
        <row r="106">
          <cell r="A106" t="str">
            <v>N/A</v>
          </cell>
          <cell r="B106" t="str">
            <v>UNA Itaituba - Administração e logística</v>
          </cell>
          <cell r="I106">
            <v>36545.630000000005</v>
          </cell>
          <cell r="J106">
            <v>36545.630000000005</v>
          </cell>
        </row>
        <row r="107">
          <cell r="B107" t="str">
            <v>Total Geral</v>
          </cell>
          <cell r="C107">
            <v>1830.2</v>
          </cell>
          <cell r="D107">
            <v>67856.63</v>
          </cell>
          <cell r="E107">
            <v>367878.77999999997</v>
          </cell>
          <cell r="F107">
            <v>1029601.7999999996</v>
          </cell>
          <cell r="G107">
            <v>1315688.2499999998</v>
          </cell>
          <cell r="H107">
            <v>1730596.37</v>
          </cell>
          <cell r="I107">
            <v>1092721.6599999997</v>
          </cell>
          <cell r="J107">
            <v>5606173.6900000004</v>
          </cell>
        </row>
      </sheetData>
      <sheetData sheetId="10">
        <row r="1">
          <cell r="B1" t="str">
            <v>Rótulos de Linha</v>
          </cell>
          <cell r="C1" t="str">
            <v>2014</v>
          </cell>
          <cell r="D1" t="str">
            <v>2015</v>
          </cell>
          <cell r="E1" t="str">
            <v>2016</v>
          </cell>
          <cell r="F1" t="str">
            <v>2017</v>
          </cell>
          <cell r="G1">
            <v>2018</v>
          </cell>
          <cell r="H1" t="str">
            <v>2019</v>
          </cell>
          <cell r="I1" t="str">
            <v>2020</v>
          </cell>
          <cell r="J1" t="str">
            <v>Total Geral</v>
          </cell>
        </row>
        <row r="2">
          <cell r="A2">
            <v>72</v>
          </cell>
          <cell r="B2" t="str">
            <v>ESEC Juami-Japurá</v>
          </cell>
          <cell r="F2">
            <v>17780.919999999998</v>
          </cell>
          <cell r="G2">
            <v>5400</v>
          </cell>
          <cell r="J2">
            <v>23180.92</v>
          </cell>
        </row>
        <row r="3">
          <cell r="A3">
            <v>57</v>
          </cell>
          <cell r="B3" t="str">
            <v>ESEC Maracá</v>
          </cell>
          <cell r="F3">
            <v>566.29999999999995</v>
          </cell>
          <cell r="G3">
            <v>2937.93</v>
          </cell>
          <cell r="H3">
            <v>4804.8999999999996</v>
          </cell>
          <cell r="I3">
            <v>1946.83</v>
          </cell>
          <cell r="J3">
            <v>10255.959999999999</v>
          </cell>
        </row>
        <row r="4">
          <cell r="A4">
            <v>58</v>
          </cell>
          <cell r="B4" t="str">
            <v>ESEC Maracá Jipioca</v>
          </cell>
          <cell r="G4">
            <v>6527.03</v>
          </cell>
          <cell r="J4">
            <v>6527.03</v>
          </cell>
        </row>
        <row r="5">
          <cell r="A5">
            <v>68</v>
          </cell>
          <cell r="B5" t="str">
            <v>ESEC Rio Acre</v>
          </cell>
          <cell r="F5">
            <v>31966.38</v>
          </cell>
          <cell r="G5">
            <v>12121.18</v>
          </cell>
          <cell r="H5">
            <v>600</v>
          </cell>
          <cell r="I5">
            <v>343.31</v>
          </cell>
          <cell r="J5">
            <v>45030.869999999995</v>
          </cell>
        </row>
        <row r="6">
          <cell r="A6">
            <v>47</v>
          </cell>
          <cell r="B6" t="str">
            <v>ESEC Terra do Meio</v>
          </cell>
          <cell r="F6">
            <v>8570.01</v>
          </cell>
          <cell r="G6">
            <v>23079.98</v>
          </cell>
          <cell r="J6">
            <v>31649.989999999998</v>
          </cell>
        </row>
        <row r="7">
          <cell r="A7">
            <v>939</v>
          </cell>
          <cell r="B7" t="str">
            <v>PE Chandless</v>
          </cell>
          <cell r="F7">
            <v>24093</v>
          </cell>
          <cell r="G7">
            <v>31240.5</v>
          </cell>
          <cell r="H7">
            <v>87063</v>
          </cell>
          <cell r="J7">
            <v>142396.5</v>
          </cell>
        </row>
        <row r="8">
          <cell r="A8">
            <v>1495</v>
          </cell>
          <cell r="B8" t="str">
            <v>PE Corumbiara</v>
          </cell>
          <cell r="G8">
            <v>4947</v>
          </cell>
          <cell r="H8">
            <v>6814.5</v>
          </cell>
          <cell r="I8">
            <v>2478</v>
          </cell>
          <cell r="J8">
            <v>14239.5</v>
          </cell>
        </row>
        <row r="9">
          <cell r="A9">
            <v>1901</v>
          </cell>
          <cell r="B9" t="str">
            <v>PE Cristalino I e II</v>
          </cell>
          <cell r="G9">
            <v>11405.820000000002</v>
          </cell>
          <cell r="H9">
            <v>11416.5</v>
          </cell>
          <cell r="I9">
            <v>2000</v>
          </cell>
          <cell r="J9">
            <v>24822.32</v>
          </cell>
        </row>
        <row r="10">
          <cell r="A10">
            <v>765</v>
          </cell>
          <cell r="B10" t="str">
            <v>PE Guajará-Mirim</v>
          </cell>
          <cell r="F10">
            <v>10620</v>
          </cell>
          <cell r="G10">
            <v>11682</v>
          </cell>
          <cell r="J10">
            <v>22302</v>
          </cell>
        </row>
        <row r="11">
          <cell r="A11">
            <v>455</v>
          </cell>
          <cell r="B11" t="str">
            <v>PE Igarapés do Juruena</v>
          </cell>
          <cell r="G11">
            <v>3450</v>
          </cell>
          <cell r="H11">
            <v>33911.99</v>
          </cell>
          <cell r="I11">
            <v>37</v>
          </cell>
          <cell r="J11">
            <v>37398.99</v>
          </cell>
        </row>
        <row r="12">
          <cell r="A12">
            <v>1007</v>
          </cell>
          <cell r="B12" t="str">
            <v>PE Rio Negro Setor Norte</v>
          </cell>
          <cell r="F12">
            <v>5000</v>
          </cell>
          <cell r="G12">
            <v>4049</v>
          </cell>
          <cell r="H12">
            <v>7949</v>
          </cell>
          <cell r="I12">
            <v>1607.0100000000002</v>
          </cell>
          <cell r="J12">
            <v>18605.010000000002</v>
          </cell>
        </row>
        <row r="13">
          <cell r="A13">
            <v>49</v>
          </cell>
          <cell r="B13" t="str">
            <v>PN Anavilhanas</v>
          </cell>
          <cell r="E13">
            <v>24330.35</v>
          </cell>
          <cell r="F13">
            <v>8480.89</v>
          </cell>
          <cell r="G13">
            <v>8402.2999999999993</v>
          </cell>
          <cell r="H13">
            <v>38467.329999999994</v>
          </cell>
          <cell r="I13">
            <v>6392.54</v>
          </cell>
          <cell r="J13">
            <v>86073.409999999989</v>
          </cell>
        </row>
        <row r="14">
          <cell r="A14">
            <v>169</v>
          </cell>
          <cell r="B14" t="str">
            <v>PN Cabo Orange</v>
          </cell>
          <cell r="G14">
            <v>4987.58</v>
          </cell>
          <cell r="H14">
            <v>5328.0499999999993</v>
          </cell>
          <cell r="I14">
            <v>9283.7000000000007</v>
          </cell>
          <cell r="J14">
            <v>19599.330000000002</v>
          </cell>
        </row>
        <row r="15">
          <cell r="A15">
            <v>284</v>
          </cell>
          <cell r="B15" t="str">
            <v>PN Campos Amazônicos</v>
          </cell>
          <cell r="F15">
            <v>5583.48</v>
          </cell>
          <cell r="G15">
            <v>25198.58</v>
          </cell>
          <cell r="H15">
            <v>27742.34</v>
          </cell>
          <cell r="I15">
            <v>12635.92</v>
          </cell>
          <cell r="J15">
            <v>71160.320000000007</v>
          </cell>
        </row>
        <row r="16">
          <cell r="A16">
            <v>173</v>
          </cell>
          <cell r="B16" t="str">
            <v>PN Jaú</v>
          </cell>
          <cell r="G16">
            <v>8415.4599999999991</v>
          </cell>
          <cell r="H16">
            <v>17884.149999999998</v>
          </cell>
          <cell r="I16">
            <v>195</v>
          </cell>
          <cell r="J16">
            <v>26494.609999999997</v>
          </cell>
        </row>
        <row r="17">
          <cell r="A17">
            <v>281</v>
          </cell>
          <cell r="B17" t="str">
            <v>PN Juruena</v>
          </cell>
          <cell r="I17">
            <v>16371.47</v>
          </cell>
          <cell r="J17">
            <v>16371.47</v>
          </cell>
        </row>
        <row r="18">
          <cell r="A18">
            <v>187</v>
          </cell>
          <cell r="B18" t="str">
            <v>PN Montanhas do Tumucumaque</v>
          </cell>
          <cell r="F18">
            <v>12918.86</v>
          </cell>
          <cell r="G18">
            <v>45581.139999999992</v>
          </cell>
          <cell r="H18">
            <v>49078.679999999986</v>
          </cell>
          <cell r="I18">
            <v>5208.4100000000008</v>
          </cell>
          <cell r="J18">
            <v>112787.08999999998</v>
          </cell>
        </row>
        <row r="19">
          <cell r="A19">
            <v>174</v>
          </cell>
          <cell r="B19" t="str">
            <v>PN Serra da Mocidade</v>
          </cell>
          <cell r="E19">
            <v>5554.5</v>
          </cell>
          <cell r="F19">
            <v>11440.5</v>
          </cell>
          <cell r="J19">
            <v>16995</v>
          </cell>
        </row>
        <row r="20">
          <cell r="A20">
            <v>151</v>
          </cell>
          <cell r="B20" t="str">
            <v>PN Serra do Pardo</v>
          </cell>
          <cell r="F20">
            <v>9790.81</v>
          </cell>
          <cell r="G20">
            <v>39829.210000000006</v>
          </cell>
          <cell r="H20">
            <v>3526.13</v>
          </cell>
          <cell r="I20">
            <v>47262.93</v>
          </cell>
          <cell r="J20">
            <v>100409.08</v>
          </cell>
        </row>
        <row r="21">
          <cell r="A21">
            <v>179</v>
          </cell>
          <cell r="B21" t="str">
            <v>PN Viruá</v>
          </cell>
          <cell r="G21">
            <v>23894.43</v>
          </cell>
          <cell r="H21">
            <v>16911.919999999998</v>
          </cell>
          <cell r="J21">
            <v>40806.35</v>
          </cell>
        </row>
        <row r="22">
          <cell r="A22">
            <v>985</v>
          </cell>
          <cell r="B22" t="str">
            <v>RDS Cujubim</v>
          </cell>
          <cell r="G22">
            <v>46782.71</v>
          </cell>
          <cell r="H22">
            <v>29869.279999999999</v>
          </cell>
          <cell r="I22">
            <v>12723.52</v>
          </cell>
          <cell r="J22">
            <v>89375.51</v>
          </cell>
        </row>
        <row r="23">
          <cell r="A23">
            <v>218</v>
          </cell>
          <cell r="B23" t="str">
            <v>RDS Itatupã-Baquiá</v>
          </cell>
          <cell r="F23">
            <v>12390</v>
          </cell>
          <cell r="G23">
            <v>34762</v>
          </cell>
          <cell r="J23">
            <v>47152</v>
          </cell>
        </row>
        <row r="24">
          <cell r="A24">
            <v>1730</v>
          </cell>
          <cell r="B24" t="str">
            <v>RDS Rio Negro</v>
          </cell>
          <cell r="G24">
            <v>708</v>
          </cell>
          <cell r="J24">
            <v>708</v>
          </cell>
        </row>
        <row r="25">
          <cell r="A25">
            <v>207</v>
          </cell>
          <cell r="B25" t="str">
            <v>REBIO Gurupi</v>
          </cell>
          <cell r="F25">
            <v>40252.509999999995</v>
          </cell>
          <cell r="G25">
            <v>26121.410000000003</v>
          </cell>
          <cell r="H25">
            <v>32090.680000000004</v>
          </cell>
          <cell r="I25">
            <v>10850.07</v>
          </cell>
          <cell r="J25">
            <v>109314.67000000001</v>
          </cell>
        </row>
        <row r="26">
          <cell r="A26">
            <v>208</v>
          </cell>
          <cell r="B26" t="str">
            <v>REBIO Jaru</v>
          </cell>
          <cell r="C26">
            <v>2816.49</v>
          </cell>
          <cell r="D26">
            <v>34375.51</v>
          </cell>
          <cell r="E26">
            <v>3905.59</v>
          </cell>
          <cell r="G26">
            <v>8311.3300000000017</v>
          </cell>
          <cell r="H26">
            <v>44634.54</v>
          </cell>
          <cell r="I26">
            <v>324.37</v>
          </cell>
          <cell r="J26">
            <v>94367.829999999987</v>
          </cell>
        </row>
        <row r="27">
          <cell r="A27">
            <v>209</v>
          </cell>
          <cell r="B27" t="str">
            <v>REBIO Lago Piratuba</v>
          </cell>
          <cell r="F27">
            <v>14609.75</v>
          </cell>
          <cell r="G27">
            <v>10468</v>
          </cell>
          <cell r="H27">
            <v>11748.560000000001</v>
          </cell>
          <cell r="I27">
            <v>4793.1000000000004</v>
          </cell>
          <cell r="J27">
            <v>41619.409999999996</v>
          </cell>
        </row>
        <row r="28">
          <cell r="A28">
            <v>210</v>
          </cell>
          <cell r="B28" t="str">
            <v>REBIO Rio Trombetas</v>
          </cell>
          <cell r="F28">
            <v>16610.84</v>
          </cell>
          <cell r="G28">
            <v>4455.1399999999994</v>
          </cell>
          <cell r="H28">
            <v>13697.170000000002</v>
          </cell>
          <cell r="I28">
            <v>9811.2999999999993</v>
          </cell>
          <cell r="J28">
            <v>44574.45</v>
          </cell>
        </row>
        <row r="29">
          <cell r="A29">
            <v>211</v>
          </cell>
          <cell r="B29" t="str">
            <v>REBIO Tapirapé</v>
          </cell>
          <cell r="F29">
            <v>1214.7</v>
          </cell>
          <cell r="G29">
            <v>1250.8899999999999</v>
          </cell>
          <cell r="H29">
            <v>2403.87</v>
          </cell>
          <cell r="J29">
            <v>4869.46</v>
          </cell>
        </row>
        <row r="30">
          <cell r="A30">
            <v>213</v>
          </cell>
          <cell r="B30" t="str">
            <v>REBIO Uatumã</v>
          </cell>
          <cell r="F30">
            <v>26729.320000000003</v>
          </cell>
          <cell r="G30">
            <v>32287.19</v>
          </cell>
          <cell r="H30">
            <v>9926.9</v>
          </cell>
          <cell r="I30">
            <v>4440.7299999999996</v>
          </cell>
          <cell r="J30">
            <v>73384.14</v>
          </cell>
        </row>
        <row r="31">
          <cell r="A31">
            <v>274</v>
          </cell>
          <cell r="B31" t="str">
            <v>RESEX Alto Tarauacá</v>
          </cell>
          <cell r="F31">
            <v>2930</v>
          </cell>
          <cell r="G31">
            <v>1092.1400000000001</v>
          </cell>
          <cell r="J31">
            <v>4022.1400000000003</v>
          </cell>
        </row>
        <row r="32">
          <cell r="A32">
            <v>220</v>
          </cell>
          <cell r="B32" t="str">
            <v>RESEX Auatí-Paraná</v>
          </cell>
          <cell r="G32">
            <v>34298</v>
          </cell>
          <cell r="H32">
            <v>17020</v>
          </cell>
          <cell r="J32">
            <v>51318</v>
          </cell>
        </row>
        <row r="33">
          <cell r="A33">
            <v>230</v>
          </cell>
          <cell r="B33" t="str">
            <v>RESEX Baixo Juruá</v>
          </cell>
          <cell r="F33">
            <v>62477.06</v>
          </cell>
          <cell r="G33">
            <v>15730.38</v>
          </cell>
          <cell r="H33">
            <v>60508.59</v>
          </cell>
          <cell r="I33">
            <v>9233</v>
          </cell>
          <cell r="J33">
            <v>147949.03</v>
          </cell>
        </row>
        <row r="34">
          <cell r="A34">
            <v>1518</v>
          </cell>
          <cell r="B34" t="str">
            <v>RESEX Cajari</v>
          </cell>
          <cell r="H34">
            <v>18.5</v>
          </cell>
          <cell r="J34">
            <v>18.5</v>
          </cell>
        </row>
        <row r="35">
          <cell r="A35">
            <v>991</v>
          </cell>
          <cell r="B35" t="str">
            <v>RESEX Catuá-Ipixuna</v>
          </cell>
          <cell r="G35">
            <v>3937.5</v>
          </cell>
          <cell r="H35">
            <v>23600.960000000003</v>
          </cell>
          <cell r="I35">
            <v>18299.98000000001</v>
          </cell>
          <cell r="J35">
            <v>45838.440000000017</v>
          </cell>
        </row>
        <row r="36">
          <cell r="A36">
            <v>232</v>
          </cell>
          <cell r="B36" t="str">
            <v>RESEX Cazumbá-Iracema</v>
          </cell>
          <cell r="F36">
            <v>3363</v>
          </cell>
          <cell r="G36">
            <v>29074.010000000002</v>
          </cell>
          <cell r="H36">
            <v>11283.49</v>
          </cell>
          <cell r="I36">
            <v>2000</v>
          </cell>
          <cell r="J36">
            <v>45720.5</v>
          </cell>
        </row>
        <row r="37">
          <cell r="A37">
            <v>222</v>
          </cell>
          <cell r="B37" t="str">
            <v>RESEX Chico Mendes</v>
          </cell>
          <cell r="G37">
            <v>3335.22</v>
          </cell>
          <cell r="H37">
            <v>9134.56</v>
          </cell>
          <cell r="I37">
            <v>517</v>
          </cell>
          <cell r="J37">
            <v>12986.779999999999</v>
          </cell>
        </row>
        <row r="38">
          <cell r="A38">
            <v>242</v>
          </cell>
          <cell r="B38" t="str">
            <v>RESEX Lago Capanã Grande</v>
          </cell>
          <cell r="I38">
            <v>7057.17</v>
          </cell>
          <cell r="J38">
            <v>7057.17</v>
          </cell>
        </row>
        <row r="39">
          <cell r="A39">
            <v>1810</v>
          </cell>
          <cell r="B39" t="str">
            <v>RESEX Renascer</v>
          </cell>
          <cell r="F39">
            <v>3196.1899999999996</v>
          </cell>
          <cell r="G39">
            <v>3115.27</v>
          </cell>
          <cell r="J39">
            <v>6311.4599999999991</v>
          </cell>
        </row>
        <row r="40">
          <cell r="A40">
            <v>280</v>
          </cell>
          <cell r="B40" t="str">
            <v>RESEX Rio Iriri</v>
          </cell>
          <cell r="G40">
            <v>7233.29</v>
          </cell>
          <cell r="J40">
            <v>7233.29</v>
          </cell>
        </row>
        <row r="41">
          <cell r="A41">
            <v>256</v>
          </cell>
          <cell r="B41" t="str">
            <v>RESEX Rio Ouro Preto</v>
          </cell>
          <cell r="F41">
            <v>5401.38</v>
          </cell>
          <cell r="G41">
            <v>29698.239999999998</v>
          </cell>
          <cell r="H41">
            <v>37565.22</v>
          </cell>
          <cell r="I41">
            <v>5</v>
          </cell>
          <cell r="J41">
            <v>72669.84</v>
          </cell>
        </row>
        <row r="42">
          <cell r="A42">
            <v>777</v>
          </cell>
          <cell r="B42" t="str">
            <v>RESEX Rio Preto-Jacundá</v>
          </cell>
          <cell r="F42">
            <v>6814.5</v>
          </cell>
          <cell r="G42">
            <v>973.5</v>
          </cell>
          <cell r="J42">
            <v>7788</v>
          </cell>
        </row>
        <row r="43">
          <cell r="A43">
            <v>1635</v>
          </cell>
          <cell r="B43" t="str">
            <v>RESEX Rio Xingu</v>
          </cell>
          <cell r="D43">
            <v>26086.73</v>
          </cell>
          <cell r="E43">
            <v>52207.210000000006</v>
          </cell>
          <cell r="J43">
            <v>78293.94</v>
          </cell>
        </row>
        <row r="44">
          <cell r="A44">
            <v>258</v>
          </cell>
          <cell r="B44" t="str">
            <v>RESEX Riozinho do Anfrísio</v>
          </cell>
          <cell r="F44">
            <v>14857</v>
          </cell>
          <cell r="G44">
            <v>4057.65</v>
          </cell>
          <cell r="H44">
            <v>19301</v>
          </cell>
          <cell r="I44">
            <v>46471.5</v>
          </cell>
          <cell r="J44">
            <v>84687.15</v>
          </cell>
        </row>
        <row r="45">
          <cell r="A45">
            <v>260</v>
          </cell>
          <cell r="B45" t="str">
            <v>RESEX Verde Para Sempre</v>
          </cell>
          <cell r="F45">
            <v>1156.28</v>
          </cell>
          <cell r="H45">
            <v>9931.17</v>
          </cell>
          <cell r="J45">
            <v>11087.45</v>
          </cell>
        </row>
        <row r="46">
          <cell r="A46" t="str">
            <v>N/A</v>
          </cell>
          <cell r="B46" t="str">
            <v>UNA Itaituba - Ordenamento Territorial</v>
          </cell>
          <cell r="I46">
            <v>5334.7</v>
          </cell>
          <cell r="J46">
            <v>5334.7</v>
          </cell>
        </row>
        <row r="47">
          <cell r="B47" t="str">
            <v>Total Geral</v>
          </cell>
          <cell r="C47">
            <v>2816.49</v>
          </cell>
          <cell r="D47">
            <v>60462.240000000005</v>
          </cell>
          <cell r="E47">
            <v>85997.650000000009</v>
          </cell>
          <cell r="F47">
            <v>358813.68</v>
          </cell>
          <cell r="G47">
            <v>570841.01000000013</v>
          </cell>
          <cell r="H47">
            <v>644232.97999999986</v>
          </cell>
          <cell r="I47">
            <v>237623.56000000003</v>
          </cell>
          <cell r="J47">
            <v>1960787.6099999994</v>
          </cell>
        </row>
      </sheetData>
      <sheetData sheetId="11">
        <row r="1">
          <cell r="B1" t="str">
            <v>Rótulos de Linha</v>
          </cell>
          <cell r="C1" t="str">
            <v>2014</v>
          </cell>
          <cell r="D1" t="str">
            <v>2015</v>
          </cell>
          <cell r="E1" t="str">
            <v>2016</v>
          </cell>
          <cell r="F1" t="str">
            <v>2017</v>
          </cell>
          <cell r="G1">
            <v>2018</v>
          </cell>
          <cell r="H1" t="str">
            <v>2019</v>
          </cell>
          <cell r="I1" t="str">
            <v>2020</v>
          </cell>
          <cell r="J1" t="str">
            <v>Total Geral</v>
          </cell>
        </row>
        <row r="2">
          <cell r="A2" t="str">
            <v>N/A</v>
          </cell>
          <cell r="B2" t="str">
            <v>Bloco 1 (RESEX Maracanã, Chocoaré-Matogrosso, Cuinarana e Mestre Lucindo)</v>
          </cell>
        </row>
        <row r="3">
          <cell r="A3" t="str">
            <v>N/A</v>
          </cell>
          <cell r="B3" t="str">
            <v>BLOCO 2 (RESEX Mocapajuba, Mãe Grande Curuçá, São João da Ponta)</v>
          </cell>
        </row>
        <row r="4">
          <cell r="A4">
            <v>3131</v>
          </cell>
          <cell r="B4" t="str">
            <v>ESEC Alto Maués</v>
          </cell>
          <cell r="H4">
            <v>247344.93</v>
          </cell>
          <cell r="J4">
            <v>247344.93</v>
          </cell>
        </row>
        <row r="5">
          <cell r="A5">
            <v>1034</v>
          </cell>
          <cell r="B5" t="str">
            <v>ESEC Grão Pará</v>
          </cell>
          <cell r="G5">
            <v>16121.83</v>
          </cell>
          <cell r="H5">
            <v>13098.8</v>
          </cell>
          <cell r="J5">
            <v>29220.629999999997</v>
          </cell>
        </row>
        <row r="6">
          <cell r="A6">
            <v>67</v>
          </cell>
          <cell r="B6" t="str">
            <v>ESEC Jari</v>
          </cell>
          <cell r="G6">
            <v>5944.76</v>
          </cell>
          <cell r="H6">
            <v>34610.11</v>
          </cell>
          <cell r="I6">
            <v>13469.949999999995</v>
          </cell>
          <cell r="J6">
            <v>54024.82</v>
          </cell>
        </row>
        <row r="7">
          <cell r="A7">
            <v>72</v>
          </cell>
          <cell r="B7" t="str">
            <v>ESEC Juami-Japurá</v>
          </cell>
          <cell r="G7">
            <v>61559.039999999994</v>
          </cell>
          <cell r="H7">
            <v>14780.5</v>
          </cell>
          <cell r="J7">
            <v>76339.539999999994</v>
          </cell>
        </row>
        <row r="8">
          <cell r="A8">
            <v>56</v>
          </cell>
          <cell r="B8" t="str">
            <v>ESEC Jutaí-Solimões</v>
          </cell>
          <cell r="E8">
            <v>1979.25</v>
          </cell>
          <cell r="G8">
            <v>45238</v>
          </cell>
          <cell r="I8">
            <v>2000.01</v>
          </cell>
          <cell r="J8">
            <v>49217.26</v>
          </cell>
        </row>
        <row r="9">
          <cell r="A9">
            <v>57</v>
          </cell>
          <cell r="B9" t="str">
            <v>ESEC Maracá</v>
          </cell>
          <cell r="F9">
            <v>38360.370000000003</v>
          </cell>
          <cell r="G9">
            <v>16258.289999999995</v>
          </cell>
          <cell r="H9">
            <v>59817.93</v>
          </cell>
          <cell r="I9">
            <v>1868.4900000000002</v>
          </cell>
          <cell r="J9">
            <v>116305.08</v>
          </cell>
        </row>
        <row r="10">
          <cell r="A10">
            <v>58</v>
          </cell>
          <cell r="B10" t="str">
            <v>ESEC Maracá Jipioca</v>
          </cell>
          <cell r="G10">
            <v>32540.14</v>
          </cell>
          <cell r="H10">
            <v>43865.55999999999</v>
          </cell>
          <cell r="I10">
            <v>13823.489999999998</v>
          </cell>
          <cell r="J10">
            <v>90229.189999999973</v>
          </cell>
        </row>
        <row r="11">
          <cell r="A11">
            <v>60</v>
          </cell>
          <cell r="B11" t="str">
            <v>ESEC Niquiá</v>
          </cell>
          <cell r="E11">
            <v>24028.660000000003</v>
          </cell>
          <cell r="F11">
            <v>105754.06000000003</v>
          </cell>
          <cell r="G11">
            <v>23062.730000000003</v>
          </cell>
          <cell r="H11">
            <v>58954.69</v>
          </cell>
          <cell r="I11">
            <v>0</v>
          </cell>
          <cell r="J11">
            <v>211800.14000000004</v>
          </cell>
        </row>
        <row r="12">
          <cell r="A12">
            <v>68</v>
          </cell>
          <cell r="B12" t="str">
            <v>ESEC Rio Acre</v>
          </cell>
          <cell r="H12">
            <v>55.5</v>
          </cell>
          <cell r="I12">
            <v>15292.77</v>
          </cell>
          <cell r="J12">
            <v>15348.27</v>
          </cell>
        </row>
        <row r="13">
          <cell r="A13">
            <v>451</v>
          </cell>
          <cell r="B13" t="str">
            <v>ESEC Rio Ronuro</v>
          </cell>
          <cell r="F13">
            <v>18231</v>
          </cell>
          <cell r="G13">
            <v>22567.5</v>
          </cell>
          <cell r="H13">
            <v>75215.5</v>
          </cell>
          <cell r="I13">
            <v>20128</v>
          </cell>
          <cell r="J13">
            <v>136142</v>
          </cell>
        </row>
        <row r="14">
          <cell r="A14">
            <v>1899</v>
          </cell>
          <cell r="B14" t="str">
            <v>ESEC Rio Roosevelt</v>
          </cell>
          <cell r="H14">
            <v>6157.66</v>
          </cell>
          <cell r="I14">
            <v>2691.84</v>
          </cell>
          <cell r="J14">
            <v>8849.5</v>
          </cell>
        </row>
        <row r="15">
          <cell r="A15">
            <v>764</v>
          </cell>
          <cell r="B15" t="str">
            <v>ESEC Samuel</v>
          </cell>
          <cell r="F15">
            <v>23183.21</v>
          </cell>
          <cell r="G15">
            <v>28434.5</v>
          </cell>
          <cell r="H15">
            <v>49427.710000000006</v>
          </cell>
          <cell r="I15">
            <v>37350.17</v>
          </cell>
          <cell r="J15">
            <v>138395.59000000003</v>
          </cell>
        </row>
        <row r="16">
          <cell r="A16">
            <v>768</v>
          </cell>
          <cell r="B16" t="str">
            <v>ESEC Serra dos Três Irmãos</v>
          </cell>
          <cell r="G16">
            <v>56549.13</v>
          </cell>
          <cell r="H16">
            <v>93846.239999999991</v>
          </cell>
          <cell r="I16">
            <v>59367.78</v>
          </cell>
          <cell r="J16">
            <v>209763.15</v>
          </cell>
        </row>
        <row r="17">
          <cell r="A17">
            <v>47</v>
          </cell>
          <cell r="B17" t="str">
            <v>ESEC Terra do Meio</v>
          </cell>
          <cell r="F17">
            <v>36284.57</v>
          </cell>
          <cell r="G17">
            <v>59459.630000000005</v>
          </cell>
          <cell r="H17">
            <v>49843.91</v>
          </cell>
          <cell r="I17">
            <v>69346.789999999994</v>
          </cell>
          <cell r="J17">
            <v>214934.90000000002</v>
          </cell>
        </row>
        <row r="18">
          <cell r="A18" t="str">
            <v>N/A</v>
          </cell>
          <cell r="B18" t="str">
            <v>Mosaico do Apuí</v>
          </cell>
          <cell r="E18">
            <v>33304.620000000003</v>
          </cell>
          <cell r="F18">
            <v>76280.03</v>
          </cell>
          <cell r="G18">
            <v>99295.529999999984</v>
          </cell>
          <cell r="H18">
            <v>56996.799999999996</v>
          </cell>
          <cell r="I18">
            <v>95091.93</v>
          </cell>
          <cell r="J18">
            <v>360968.91</v>
          </cell>
        </row>
        <row r="19">
          <cell r="A19" t="str">
            <v>N/A</v>
          </cell>
          <cell r="B19" t="str">
            <v>NGI Roraima – Administração e Logística</v>
          </cell>
        </row>
        <row r="20">
          <cell r="A20" t="str">
            <v>N/A</v>
          </cell>
          <cell r="B20" t="str">
            <v>NGI Terra do Meio - Administração e Logística</v>
          </cell>
        </row>
        <row r="21">
          <cell r="A21" t="str">
            <v>N/A</v>
          </cell>
          <cell r="B21" t="str">
            <v>NGI Roraima – Monitoramento e Pesquisa</v>
          </cell>
          <cell r="I21">
            <v>5780.98</v>
          </cell>
          <cell r="J21">
            <v>5780.98</v>
          </cell>
        </row>
        <row r="22">
          <cell r="A22" t="str">
            <v>N/A</v>
          </cell>
          <cell r="B22" t="str">
            <v>NGI Terra do Meio - Monitoramento e Pesquisa</v>
          </cell>
          <cell r="I22">
            <v>20000</v>
          </cell>
          <cell r="J22">
            <v>20000</v>
          </cell>
        </row>
        <row r="23">
          <cell r="A23">
            <v>3410</v>
          </cell>
          <cell r="B23" t="str">
            <v>PARNA do Acari</v>
          </cell>
        </row>
        <row r="24">
          <cell r="A24">
            <v>1487</v>
          </cell>
          <cell r="B24" t="str">
            <v>PE Cantão</v>
          </cell>
          <cell r="D24">
            <v>1386.29</v>
          </cell>
          <cell r="E24">
            <v>9577.98</v>
          </cell>
          <cell r="F24">
            <v>4304.26</v>
          </cell>
          <cell r="G24">
            <v>23194.34</v>
          </cell>
          <cell r="H24">
            <v>32695.420000000006</v>
          </cell>
          <cell r="I24">
            <v>10553.279999999999</v>
          </cell>
          <cell r="J24">
            <v>81711.570000000007</v>
          </cell>
        </row>
        <row r="25">
          <cell r="A25">
            <v>939</v>
          </cell>
          <cell r="B25" t="str">
            <v>PE Chandless</v>
          </cell>
          <cell r="F25">
            <v>25379.980000000003</v>
          </cell>
          <cell r="G25">
            <v>53163.029999999992</v>
          </cell>
          <cell r="H25">
            <v>26189.38</v>
          </cell>
          <cell r="J25">
            <v>104732.39</v>
          </cell>
        </row>
        <row r="26">
          <cell r="A26">
            <v>1495</v>
          </cell>
          <cell r="B26" t="str">
            <v>PE Corumbiara</v>
          </cell>
          <cell r="F26">
            <v>35969.5</v>
          </cell>
          <cell r="G26">
            <v>29295.63</v>
          </cell>
          <cell r="H26">
            <v>122749.84</v>
          </cell>
          <cell r="I26">
            <v>18260.010000000002</v>
          </cell>
          <cell r="J26">
            <v>206274.98</v>
          </cell>
        </row>
        <row r="27">
          <cell r="A27">
            <v>1901</v>
          </cell>
          <cell r="B27" t="str">
            <v>PE Cristalino I e II</v>
          </cell>
          <cell r="F27">
            <v>31079.03</v>
          </cell>
          <cell r="G27">
            <v>23161.84</v>
          </cell>
          <cell r="H27">
            <v>105545.30000000002</v>
          </cell>
          <cell r="I27">
            <v>19403.77</v>
          </cell>
          <cell r="J27">
            <v>179189.94</v>
          </cell>
        </row>
        <row r="28">
          <cell r="A28">
            <v>765</v>
          </cell>
          <cell r="B28" t="str">
            <v>PE Guajará-Mirim</v>
          </cell>
          <cell r="F28">
            <v>424.96</v>
          </cell>
          <cell r="G28">
            <v>69201.280000000013</v>
          </cell>
          <cell r="H28">
            <v>92697.839999999967</v>
          </cell>
          <cell r="I28">
            <v>55057.770000000004</v>
          </cell>
          <cell r="J28">
            <v>217381.84999999998</v>
          </cell>
        </row>
        <row r="29">
          <cell r="A29">
            <v>455</v>
          </cell>
          <cell r="B29" t="str">
            <v>PE Igarapés do Juruena</v>
          </cell>
          <cell r="F29">
            <v>26087.74</v>
          </cell>
          <cell r="G29">
            <v>19026.04</v>
          </cell>
          <cell r="H29">
            <v>16005.51</v>
          </cell>
          <cell r="J29">
            <v>61119.29</v>
          </cell>
        </row>
        <row r="30">
          <cell r="A30">
            <v>1736</v>
          </cell>
          <cell r="B30" t="str">
            <v>PE Matupiri</v>
          </cell>
          <cell r="F30">
            <v>47114.83</v>
          </cell>
          <cell r="G30">
            <v>53862.6</v>
          </cell>
          <cell r="H30">
            <v>70771.38</v>
          </cell>
          <cell r="I30">
            <v>11409.36</v>
          </cell>
          <cell r="J30">
            <v>183158.16999999998</v>
          </cell>
        </row>
        <row r="31">
          <cell r="A31">
            <v>1007</v>
          </cell>
          <cell r="B31" t="str">
            <v>PE Rio Negro Setor Norte</v>
          </cell>
          <cell r="F31">
            <v>75842.579999999987</v>
          </cell>
          <cell r="G31">
            <v>38947.42</v>
          </cell>
          <cell r="H31">
            <v>74856.409999999989</v>
          </cell>
          <cell r="I31">
            <v>12571.390000000003</v>
          </cell>
          <cell r="J31">
            <v>202217.8</v>
          </cell>
        </row>
        <row r="32">
          <cell r="A32">
            <v>1006</v>
          </cell>
          <cell r="B32" t="str">
            <v>PE Rio Negro Setor Sul</v>
          </cell>
          <cell r="F32">
            <v>87587.98</v>
          </cell>
          <cell r="G32">
            <v>62657.700000000004</v>
          </cell>
          <cell r="H32">
            <v>91644.329999999958</v>
          </cell>
          <cell r="I32">
            <v>13806.660000000002</v>
          </cell>
          <cell r="J32">
            <v>255696.66999999995</v>
          </cell>
        </row>
        <row r="33">
          <cell r="A33">
            <v>1021</v>
          </cell>
          <cell r="B33" t="str">
            <v>PE Serra dos Martírios-Andorinhas</v>
          </cell>
          <cell r="F33">
            <v>57768.41</v>
          </cell>
          <cell r="G33">
            <v>42267.88</v>
          </cell>
          <cell r="H33">
            <v>90851.93</v>
          </cell>
          <cell r="I33">
            <v>21454.74</v>
          </cell>
          <cell r="J33">
            <v>212342.96</v>
          </cell>
        </row>
        <row r="34">
          <cell r="A34">
            <v>774</v>
          </cell>
          <cell r="B34" t="str">
            <v>PE Serra dos Reis</v>
          </cell>
          <cell r="G34">
            <v>19327.54</v>
          </cell>
          <cell r="H34">
            <v>85341.22</v>
          </cell>
          <cell r="I34">
            <v>59754.079999999994</v>
          </cell>
          <cell r="J34">
            <v>164422.84</v>
          </cell>
        </row>
        <row r="35">
          <cell r="A35">
            <v>448</v>
          </cell>
          <cell r="B35" t="str">
            <v>PE Serra Ricardo Franco</v>
          </cell>
          <cell r="H35">
            <v>2053.9</v>
          </cell>
          <cell r="I35">
            <v>2371.9</v>
          </cell>
          <cell r="J35">
            <v>4425.8</v>
          </cell>
        </row>
        <row r="36">
          <cell r="A36">
            <v>470</v>
          </cell>
          <cell r="B36" t="str">
            <v>PE Xingu</v>
          </cell>
          <cell r="G36">
            <v>19227.95</v>
          </cell>
          <cell r="H36">
            <v>14205</v>
          </cell>
          <cell r="I36">
            <v>47954.750000000007</v>
          </cell>
          <cell r="J36">
            <v>81387.700000000012</v>
          </cell>
        </row>
        <row r="37">
          <cell r="A37">
            <v>136</v>
          </cell>
          <cell r="B37" t="str">
            <v>PN Amazônia</v>
          </cell>
          <cell r="F37">
            <v>12296.5</v>
          </cell>
          <cell r="G37">
            <v>37030.050000000003</v>
          </cell>
          <cell r="H37">
            <v>40069.120000000003</v>
          </cell>
          <cell r="J37">
            <v>89395.670000000013</v>
          </cell>
        </row>
        <row r="38">
          <cell r="A38">
            <v>49</v>
          </cell>
          <cell r="B38" t="str">
            <v>PN Anavilhanas</v>
          </cell>
          <cell r="E38">
            <v>2784.4</v>
          </cell>
          <cell r="F38">
            <v>27673.440000000002</v>
          </cell>
          <cell r="H38">
            <v>16048.34</v>
          </cell>
          <cell r="I38">
            <v>8871.84</v>
          </cell>
          <cell r="J38">
            <v>55378.020000000004</v>
          </cell>
        </row>
        <row r="39">
          <cell r="A39">
            <v>169</v>
          </cell>
          <cell r="B39" t="str">
            <v>PN Cabo Orange</v>
          </cell>
          <cell r="F39">
            <v>45978.03</v>
          </cell>
          <cell r="G39">
            <v>26295.629999999997</v>
          </cell>
          <cell r="H39">
            <v>38055.059999999983</v>
          </cell>
          <cell r="I39">
            <v>19465.279999999992</v>
          </cell>
          <cell r="J39">
            <v>129793.99999999997</v>
          </cell>
        </row>
        <row r="40">
          <cell r="A40">
            <v>284</v>
          </cell>
          <cell r="B40" t="str">
            <v>PN Campos Amazônicos</v>
          </cell>
          <cell r="F40">
            <v>22485.690000000002</v>
          </cell>
          <cell r="G40">
            <v>7361.0099999999993</v>
          </cell>
          <cell r="H40">
            <v>110429.39999999998</v>
          </cell>
          <cell r="I40">
            <v>24922.259999999995</v>
          </cell>
          <cell r="J40">
            <v>165198.35999999999</v>
          </cell>
        </row>
        <row r="41">
          <cell r="A41">
            <v>267</v>
          </cell>
          <cell r="B41" t="str">
            <v>PN Jamanxim</v>
          </cell>
          <cell r="F41">
            <v>15697.080000000002</v>
          </cell>
          <cell r="G41">
            <v>796.5</v>
          </cell>
          <cell r="H41">
            <v>37</v>
          </cell>
          <cell r="J41">
            <v>16530.580000000002</v>
          </cell>
        </row>
        <row r="42">
          <cell r="A42">
            <v>173</v>
          </cell>
          <cell r="B42" t="str">
            <v>PN Jaú</v>
          </cell>
          <cell r="F42">
            <v>75159.77</v>
          </cell>
          <cell r="G42">
            <v>74770.760000000009</v>
          </cell>
          <cell r="H42">
            <v>88111.830000000031</v>
          </cell>
          <cell r="I42">
            <v>26511</v>
          </cell>
          <cell r="J42">
            <v>264553.36000000004</v>
          </cell>
        </row>
        <row r="43">
          <cell r="A43">
            <v>281</v>
          </cell>
          <cell r="B43" t="str">
            <v>PN Juruena</v>
          </cell>
          <cell r="D43">
            <v>44033.180000000008</v>
          </cell>
          <cell r="E43">
            <v>75236.51999999999</v>
          </cell>
          <cell r="F43">
            <v>88777.069999999978</v>
          </cell>
          <cell r="G43">
            <v>57513.499999999993</v>
          </cell>
          <cell r="H43">
            <v>97352.299999999988</v>
          </cell>
          <cell r="I43">
            <v>37550.29</v>
          </cell>
          <cell r="J43">
            <v>400462.85999999993</v>
          </cell>
        </row>
        <row r="44">
          <cell r="A44">
            <v>1633</v>
          </cell>
          <cell r="B44" t="str">
            <v>PN Mapinguari</v>
          </cell>
          <cell r="F44">
            <v>35424.75</v>
          </cell>
          <cell r="G44">
            <v>47915.95</v>
          </cell>
          <cell r="H44">
            <v>39921.709999999992</v>
          </cell>
          <cell r="I44">
            <v>4300</v>
          </cell>
          <cell r="J44">
            <v>127562.40999999999</v>
          </cell>
        </row>
        <row r="45">
          <cell r="A45">
            <v>187</v>
          </cell>
          <cell r="B45" t="str">
            <v>PN Montanhas do Tumucumaque</v>
          </cell>
          <cell r="F45">
            <v>33067.689999999995</v>
          </cell>
          <cell r="G45">
            <v>41105.5</v>
          </cell>
          <cell r="H45">
            <v>70040.02</v>
          </cell>
          <cell r="I45">
            <v>3627.8699999999994</v>
          </cell>
          <cell r="J45">
            <v>147841.08000000002</v>
          </cell>
        </row>
        <row r="46">
          <cell r="A46">
            <v>174</v>
          </cell>
          <cell r="B46" t="str">
            <v>PN Monte Roraima</v>
          </cell>
          <cell r="H46">
            <v>115937.06</v>
          </cell>
          <cell r="I46">
            <v>105324.28000000001</v>
          </cell>
          <cell r="J46">
            <v>221261.34000000003</v>
          </cell>
        </row>
        <row r="47">
          <cell r="A47">
            <v>264</v>
          </cell>
          <cell r="B47" t="str">
            <v>PN Nascentes do Lago Jari</v>
          </cell>
          <cell r="H47">
            <v>43339.08</v>
          </cell>
          <cell r="I47">
            <v>74</v>
          </cell>
          <cell r="J47">
            <v>43413.08</v>
          </cell>
        </row>
        <row r="48">
          <cell r="A48">
            <v>163</v>
          </cell>
          <cell r="B48" t="str">
            <v>PN Pacaás Novos</v>
          </cell>
          <cell r="G48">
            <v>6460.5</v>
          </cell>
          <cell r="H48">
            <v>50524.189999999995</v>
          </cell>
          <cell r="I48">
            <v>5988.33</v>
          </cell>
          <cell r="J48">
            <v>62973.02</v>
          </cell>
        </row>
        <row r="49">
          <cell r="A49">
            <v>264</v>
          </cell>
          <cell r="B49" t="str">
            <v>PN Rio Novo</v>
          </cell>
        </row>
        <row r="50">
          <cell r="A50">
            <v>188</v>
          </cell>
          <cell r="B50" t="str">
            <v>PN Serra da Cutia</v>
          </cell>
          <cell r="E50">
            <v>50325.65</v>
          </cell>
          <cell r="F50">
            <v>68446.11</v>
          </cell>
          <cell r="G50">
            <v>46685.56</v>
          </cell>
          <cell r="H50">
            <v>17145.259999999998</v>
          </cell>
          <cell r="I50">
            <v>10103.98</v>
          </cell>
          <cell r="J50">
            <v>192706.56000000003</v>
          </cell>
        </row>
        <row r="51">
          <cell r="A51">
            <v>189</v>
          </cell>
          <cell r="B51" t="str">
            <v>PN Serra da Mocidade</v>
          </cell>
          <cell r="E51">
            <v>19869.129999999997</v>
          </cell>
          <cell r="F51">
            <v>67752.03</v>
          </cell>
          <cell r="G51">
            <v>37620.92</v>
          </cell>
          <cell r="H51">
            <v>56066.090000000004</v>
          </cell>
          <cell r="I51">
            <v>1006.46</v>
          </cell>
          <cell r="J51">
            <v>182314.63</v>
          </cell>
        </row>
        <row r="52">
          <cell r="A52">
            <v>149</v>
          </cell>
          <cell r="B52" t="str">
            <v>PN Serra do Divisor</v>
          </cell>
          <cell r="E52">
            <v>65921.56</v>
          </cell>
          <cell r="F52">
            <v>10764.439999999999</v>
          </cell>
          <cell r="G52">
            <v>29301.03</v>
          </cell>
          <cell r="H52">
            <v>48400.53</v>
          </cell>
          <cell r="I52">
            <v>2041.8600000000001</v>
          </cell>
          <cell r="J52">
            <v>156429.41999999998</v>
          </cell>
        </row>
        <row r="53">
          <cell r="A53">
            <v>151</v>
          </cell>
          <cell r="B53" t="str">
            <v>PN Serra do Pardo</v>
          </cell>
          <cell r="F53">
            <v>17917.739999999998</v>
          </cell>
          <cell r="G53">
            <v>40073.42</v>
          </cell>
          <cell r="H53">
            <v>5929.5</v>
          </cell>
          <cell r="J53">
            <v>63920.659999999996</v>
          </cell>
        </row>
        <row r="54">
          <cell r="A54">
            <v>179</v>
          </cell>
          <cell r="B54" t="str">
            <v>PN Viruá</v>
          </cell>
          <cell r="E54">
            <v>30382.46</v>
          </cell>
          <cell r="F54">
            <v>101899.41</v>
          </cell>
          <cell r="G54">
            <v>33685.78</v>
          </cell>
          <cell r="H54">
            <v>32202.969999999998</v>
          </cell>
          <cell r="I54">
            <v>14645.66</v>
          </cell>
          <cell r="J54">
            <v>212816.28</v>
          </cell>
        </row>
        <row r="55">
          <cell r="A55">
            <v>981</v>
          </cell>
          <cell r="B55" t="str">
            <v>RDS Amanã</v>
          </cell>
          <cell r="F55">
            <v>19610</v>
          </cell>
          <cell r="G55">
            <v>102385.2617</v>
          </cell>
          <cell r="H55">
            <v>51566.26</v>
          </cell>
          <cell r="I55">
            <v>19528.02</v>
          </cell>
          <cell r="J55">
            <v>193089.5417</v>
          </cell>
        </row>
        <row r="56">
          <cell r="A56">
            <v>985</v>
          </cell>
          <cell r="B56" t="str">
            <v>RDS Cujubim</v>
          </cell>
          <cell r="F56">
            <v>55373.369999999995</v>
          </cell>
          <cell r="G56">
            <v>55741.799999999996</v>
          </cell>
          <cell r="H56">
            <v>61432.09</v>
          </cell>
          <cell r="I56">
            <v>6372.5</v>
          </cell>
          <cell r="J56">
            <v>178919.75999999998</v>
          </cell>
        </row>
        <row r="57">
          <cell r="A57">
            <v>1732</v>
          </cell>
          <cell r="B57" t="str">
            <v>RDS Igapó-Açu</v>
          </cell>
          <cell r="E57">
            <v>39016.67</v>
          </cell>
          <cell r="F57">
            <v>135130.93</v>
          </cell>
          <cell r="G57">
            <v>14077.22</v>
          </cell>
          <cell r="H57">
            <v>42028.310000000005</v>
          </cell>
          <cell r="I57">
            <v>25182.71</v>
          </cell>
          <cell r="J57">
            <v>255435.83999999997</v>
          </cell>
        </row>
        <row r="58">
          <cell r="A58">
            <v>292</v>
          </cell>
          <cell r="B58" t="str">
            <v>RDS Iratapuru</v>
          </cell>
          <cell r="F58">
            <v>1971.79</v>
          </cell>
          <cell r="H58">
            <v>32568</v>
          </cell>
          <cell r="I58">
            <v>25465.5</v>
          </cell>
          <cell r="J58">
            <v>60005.29</v>
          </cell>
        </row>
        <row r="59">
          <cell r="A59">
            <v>218</v>
          </cell>
          <cell r="B59" t="str">
            <v>RDS Itatupã-Baquiá</v>
          </cell>
          <cell r="F59">
            <v>48702.05</v>
          </cell>
          <cell r="G59">
            <v>19008.810000000001</v>
          </cell>
          <cell r="H59">
            <v>37459.680000000008</v>
          </cell>
          <cell r="I59">
            <v>47884.04</v>
          </cell>
          <cell r="J59">
            <v>153054.58000000002</v>
          </cell>
        </row>
        <row r="60">
          <cell r="A60">
            <v>1573</v>
          </cell>
          <cell r="B60" t="str">
            <v>RDS Juma</v>
          </cell>
          <cell r="F60">
            <v>131508.83000000002</v>
          </cell>
          <cell r="G60">
            <v>107433.68</v>
          </cell>
          <cell r="H60">
            <v>54312.22</v>
          </cell>
          <cell r="I60">
            <v>22721.46</v>
          </cell>
          <cell r="J60">
            <v>315976.19</v>
          </cell>
        </row>
        <row r="61">
          <cell r="A61">
            <v>986</v>
          </cell>
          <cell r="B61" t="str">
            <v>RDS Mamirauá</v>
          </cell>
          <cell r="E61">
            <v>2512.5</v>
          </cell>
          <cell r="F61">
            <v>67015.98000000001</v>
          </cell>
          <cell r="G61">
            <v>41148.58</v>
          </cell>
          <cell r="H61">
            <v>85657.05</v>
          </cell>
          <cell r="I61">
            <v>17664.18</v>
          </cell>
          <cell r="J61">
            <v>213998.29</v>
          </cell>
        </row>
        <row r="62">
          <cell r="A62">
            <v>987</v>
          </cell>
          <cell r="B62" t="str">
            <v>RDS Piagaçu-Purus</v>
          </cell>
          <cell r="F62">
            <v>66669.59</v>
          </cell>
          <cell r="G62">
            <v>42435.909999999996</v>
          </cell>
          <cell r="H62">
            <v>36809.269999999997</v>
          </cell>
          <cell r="I62">
            <v>43625.950000000004</v>
          </cell>
          <cell r="J62">
            <v>189540.72</v>
          </cell>
        </row>
        <row r="63">
          <cell r="A63">
            <v>988</v>
          </cell>
          <cell r="B63" t="str">
            <v>RDS Rio Amapá</v>
          </cell>
          <cell r="E63">
            <v>3146.4</v>
          </cell>
          <cell r="F63">
            <v>76770.19</v>
          </cell>
          <cell r="G63">
            <v>60621.740000000005</v>
          </cell>
          <cell r="H63">
            <v>32062.85</v>
          </cell>
          <cell r="I63">
            <v>6319.45</v>
          </cell>
          <cell r="J63">
            <v>178920.63000000003</v>
          </cell>
        </row>
        <row r="64">
          <cell r="A64">
            <v>1977</v>
          </cell>
          <cell r="B64" t="str">
            <v>RDS Rio Madeira</v>
          </cell>
          <cell r="F64">
            <v>48116.130000000005</v>
          </cell>
          <cell r="G64">
            <v>63260.659999999996</v>
          </cell>
          <cell r="H64">
            <v>50813.72</v>
          </cell>
          <cell r="I64">
            <v>8456</v>
          </cell>
          <cell r="J64">
            <v>170646.51</v>
          </cell>
        </row>
        <row r="65">
          <cell r="A65">
            <v>1730</v>
          </cell>
          <cell r="B65" t="str">
            <v>RDS Rio Negro</v>
          </cell>
          <cell r="F65">
            <v>28485.769999999997</v>
          </cell>
          <cell r="G65">
            <v>10404.5</v>
          </cell>
          <cell r="H65">
            <v>38472.410000000003</v>
          </cell>
          <cell r="I65">
            <v>22799.5</v>
          </cell>
          <cell r="J65">
            <v>100162.18</v>
          </cell>
        </row>
        <row r="66">
          <cell r="A66">
            <v>989</v>
          </cell>
          <cell r="B66" t="str">
            <v>RDS Uacari</v>
          </cell>
          <cell r="F66">
            <v>114332.69</v>
          </cell>
          <cell r="G66">
            <v>72277.33</v>
          </cell>
          <cell r="H66">
            <v>108085.40000000004</v>
          </cell>
          <cell r="I66">
            <v>27516.42</v>
          </cell>
          <cell r="J66">
            <v>322211.84000000003</v>
          </cell>
        </row>
        <row r="67">
          <cell r="A67">
            <v>990</v>
          </cell>
          <cell r="B67" t="str">
            <v>RDS Uatumã</v>
          </cell>
          <cell r="F67">
            <v>51983.770000000004</v>
          </cell>
          <cell r="G67">
            <v>59804.24</v>
          </cell>
          <cell r="H67">
            <v>48002.559999999998</v>
          </cell>
          <cell r="I67">
            <v>57612.219999999972</v>
          </cell>
          <cell r="J67">
            <v>217402.78999999998</v>
          </cell>
        </row>
        <row r="68">
          <cell r="A68">
            <v>194</v>
          </cell>
          <cell r="B68" t="str">
            <v>REBIO Abufari</v>
          </cell>
          <cell r="E68">
            <v>22048.840000000004</v>
          </cell>
          <cell r="F68">
            <v>1022</v>
          </cell>
          <cell r="G68">
            <v>92658.900000000009</v>
          </cell>
          <cell r="H68">
            <v>2180.8599999999997</v>
          </cell>
          <cell r="J68">
            <v>117910.60000000002</v>
          </cell>
        </row>
        <row r="69">
          <cell r="A69">
            <v>206</v>
          </cell>
          <cell r="B69" t="str">
            <v>REBIO Guaporé</v>
          </cell>
          <cell r="G69">
            <v>863.29</v>
          </cell>
          <cell r="H69">
            <v>16310.779999999999</v>
          </cell>
          <cell r="I69">
            <v>6905.4100000000017</v>
          </cell>
          <cell r="J69">
            <v>24079.480000000003</v>
          </cell>
        </row>
        <row r="70">
          <cell r="A70">
            <v>207</v>
          </cell>
          <cell r="B70" t="str">
            <v>REBIO Gurupi</v>
          </cell>
          <cell r="F70">
            <v>54100.67</v>
          </cell>
          <cell r="G70">
            <v>51797.57</v>
          </cell>
          <cell r="H70">
            <v>83857.709999999992</v>
          </cell>
          <cell r="I70">
            <v>1164.4899999999998</v>
          </cell>
          <cell r="J70">
            <v>190920.43999999997</v>
          </cell>
        </row>
        <row r="71">
          <cell r="A71">
            <v>208</v>
          </cell>
          <cell r="B71" t="str">
            <v>REBIO Jaru</v>
          </cell>
          <cell r="C71">
            <v>1200</v>
          </cell>
          <cell r="D71">
            <v>4301.8099999999995</v>
          </cell>
          <cell r="E71">
            <v>95952.06</v>
          </cell>
          <cell r="F71">
            <v>51954.830000000009</v>
          </cell>
          <cell r="G71">
            <v>47246.350000000006</v>
          </cell>
          <cell r="H71">
            <v>80115.590000000011</v>
          </cell>
          <cell r="I71">
            <v>60260.42</v>
          </cell>
          <cell r="J71">
            <v>341031.06</v>
          </cell>
        </row>
        <row r="72">
          <cell r="A72">
            <v>209</v>
          </cell>
          <cell r="B72" t="str">
            <v>REBIO Lago Piratuba</v>
          </cell>
          <cell r="F72">
            <v>10347.689999999999</v>
          </cell>
          <cell r="G72">
            <v>176594.52</v>
          </cell>
          <cell r="H72">
            <v>9061.31</v>
          </cell>
          <cell r="I72">
            <v>1972.48</v>
          </cell>
          <cell r="J72">
            <v>197976</v>
          </cell>
        </row>
        <row r="73">
          <cell r="A73">
            <v>1033</v>
          </cell>
          <cell r="B73" t="str">
            <v>REBIO Maicuru</v>
          </cell>
          <cell r="G73">
            <v>8232.92</v>
          </cell>
          <cell r="H73">
            <v>31007.82</v>
          </cell>
          <cell r="J73">
            <v>39240.74</v>
          </cell>
        </row>
        <row r="74">
          <cell r="A74">
            <v>216</v>
          </cell>
          <cell r="B74" t="str">
            <v>REBIO Nascentes da Serra do Cachimbo</v>
          </cell>
          <cell r="G74">
            <v>6814.5</v>
          </cell>
          <cell r="J74">
            <v>6814.5</v>
          </cell>
        </row>
        <row r="75">
          <cell r="A75">
            <v>210</v>
          </cell>
          <cell r="B75" t="str">
            <v>REBIO Rio Trombetas</v>
          </cell>
          <cell r="F75">
            <v>57386.239999999998</v>
          </cell>
          <cell r="G75">
            <v>27215.110000000004</v>
          </cell>
          <cell r="H75">
            <v>30322.750000000004</v>
          </cell>
          <cell r="I75">
            <v>14847.019999999999</v>
          </cell>
          <cell r="J75">
            <v>129771.12000000001</v>
          </cell>
        </row>
        <row r="76">
          <cell r="A76">
            <v>211</v>
          </cell>
          <cell r="B76" t="str">
            <v>REBIO Tapirapé</v>
          </cell>
          <cell r="F76">
            <v>43075.21</v>
          </cell>
          <cell r="G76">
            <v>29044.05</v>
          </cell>
          <cell r="H76">
            <v>2728.82</v>
          </cell>
          <cell r="J76">
            <v>74848.08</v>
          </cell>
        </row>
        <row r="77">
          <cell r="A77">
            <v>213</v>
          </cell>
          <cell r="B77" t="str">
            <v>REBIO Uatumã</v>
          </cell>
          <cell r="F77">
            <v>32153.919999999995</v>
          </cell>
          <cell r="G77">
            <v>57524.789999999994</v>
          </cell>
          <cell r="H77">
            <v>49926.78</v>
          </cell>
          <cell r="I77">
            <v>24181.150000000009</v>
          </cell>
          <cell r="J77">
            <v>163786.64000000001</v>
          </cell>
        </row>
        <row r="78">
          <cell r="A78">
            <v>274</v>
          </cell>
          <cell r="B78" t="str">
            <v>RESEX Alto Tarauacá</v>
          </cell>
          <cell r="F78">
            <v>47932.450000000004</v>
          </cell>
          <cell r="G78">
            <v>67101.25</v>
          </cell>
          <cell r="H78">
            <v>34373.24</v>
          </cell>
          <cell r="J78">
            <v>149406.94</v>
          </cell>
        </row>
        <row r="79">
          <cell r="A79">
            <v>285</v>
          </cell>
          <cell r="B79" t="str">
            <v>RESEX Arapixi</v>
          </cell>
          <cell r="D79">
            <v>39669.57</v>
          </cell>
          <cell r="E79">
            <v>26118.05</v>
          </cell>
          <cell r="F79">
            <v>6045.37</v>
          </cell>
          <cell r="G79">
            <v>15629</v>
          </cell>
          <cell r="H79">
            <v>74344.58</v>
          </cell>
          <cell r="I79">
            <v>12027.29</v>
          </cell>
          <cell r="J79">
            <v>173833.86000000002</v>
          </cell>
        </row>
        <row r="80">
          <cell r="A80">
            <v>273</v>
          </cell>
          <cell r="B80" t="str">
            <v>RESEX Arioca Pruanã</v>
          </cell>
          <cell r="G80">
            <v>2799.3</v>
          </cell>
          <cell r="H80">
            <v>32568.78</v>
          </cell>
          <cell r="I80">
            <v>5434.67</v>
          </cell>
          <cell r="J80">
            <v>40802.75</v>
          </cell>
        </row>
        <row r="81">
          <cell r="A81">
            <v>220</v>
          </cell>
          <cell r="B81" t="str">
            <v>RESEX Auatí-Paraná</v>
          </cell>
          <cell r="G81">
            <v>35222</v>
          </cell>
          <cell r="H81">
            <v>22489.85</v>
          </cell>
          <cell r="I81">
            <v>3379.7</v>
          </cell>
          <cell r="J81">
            <v>61091.549999999996</v>
          </cell>
        </row>
        <row r="82">
          <cell r="A82">
            <v>230</v>
          </cell>
          <cell r="B82" t="str">
            <v>RESEX Baixo Juruá</v>
          </cell>
          <cell r="F82">
            <v>42781.91</v>
          </cell>
          <cell r="G82">
            <v>42646.68</v>
          </cell>
          <cell r="H82">
            <v>47693.899999999994</v>
          </cell>
          <cell r="I82">
            <v>460</v>
          </cell>
          <cell r="J82">
            <v>133582.49</v>
          </cell>
        </row>
        <row r="83">
          <cell r="A83">
            <v>221</v>
          </cell>
          <cell r="B83" t="str">
            <v>RESEX Barreiro das Antas</v>
          </cell>
          <cell r="E83">
            <v>3701.34</v>
          </cell>
          <cell r="F83">
            <v>41856.18</v>
          </cell>
          <cell r="G83">
            <v>38717.5</v>
          </cell>
          <cell r="H83">
            <v>49635.779999999992</v>
          </cell>
          <cell r="I83">
            <v>21075.25</v>
          </cell>
          <cell r="J83">
            <v>154986.04999999999</v>
          </cell>
        </row>
        <row r="84">
          <cell r="A84">
            <v>1518</v>
          </cell>
          <cell r="B84" t="str">
            <v>RESEX Cajari</v>
          </cell>
          <cell r="G84">
            <v>10103</v>
          </cell>
          <cell r="H84">
            <v>22577.919999999998</v>
          </cell>
          <cell r="I84">
            <v>499.5</v>
          </cell>
          <cell r="J84">
            <v>33180.42</v>
          </cell>
        </row>
        <row r="85">
          <cell r="A85">
            <v>1733</v>
          </cell>
          <cell r="B85" t="str">
            <v>RESEX Canutama</v>
          </cell>
          <cell r="E85">
            <v>34110.92</v>
          </cell>
          <cell r="F85">
            <v>141861.96000000002</v>
          </cell>
          <cell r="G85">
            <v>81707.009999999995</v>
          </cell>
          <cell r="H85">
            <v>70726.83</v>
          </cell>
          <cell r="I85">
            <v>60943.829999999994</v>
          </cell>
          <cell r="J85">
            <v>389350.55000000005</v>
          </cell>
        </row>
        <row r="86">
          <cell r="A86">
            <v>991</v>
          </cell>
          <cell r="B86" t="str">
            <v>RESEX Catuá-Ipixuna</v>
          </cell>
          <cell r="F86">
            <v>34128.18</v>
          </cell>
          <cell r="G86">
            <v>90661.907999999996</v>
          </cell>
          <cell r="H86">
            <v>3000</v>
          </cell>
          <cell r="I86">
            <v>35300.050000000003</v>
          </cell>
          <cell r="J86">
            <v>163090.13799999998</v>
          </cell>
        </row>
        <row r="87">
          <cell r="A87">
            <v>232</v>
          </cell>
          <cell r="B87" t="str">
            <v>RESEX Cazumbá-Iracema</v>
          </cell>
          <cell r="F87">
            <v>42679.549999999996</v>
          </cell>
          <cell r="G87">
            <v>23993</v>
          </cell>
          <cell r="H87">
            <v>27902.260000000002</v>
          </cell>
          <cell r="I87">
            <v>6894</v>
          </cell>
          <cell r="J87">
            <v>101468.81</v>
          </cell>
        </row>
        <row r="88">
          <cell r="A88">
            <v>222</v>
          </cell>
          <cell r="B88" t="str">
            <v>RESEX Chico Mendes</v>
          </cell>
          <cell r="F88">
            <v>13335.99</v>
          </cell>
          <cell r="G88">
            <v>142194.29</v>
          </cell>
          <cell r="H88">
            <v>45813.810000000005</v>
          </cell>
          <cell r="I88">
            <v>55.5</v>
          </cell>
          <cell r="J88">
            <v>201399.59</v>
          </cell>
        </row>
        <row r="89">
          <cell r="A89">
            <v>3134</v>
          </cell>
          <cell r="B89" t="str">
            <v>RESEX Cuinarana</v>
          </cell>
          <cell r="G89">
            <v>2212.5</v>
          </cell>
          <cell r="H89">
            <v>5536.18</v>
          </cell>
          <cell r="J89">
            <v>7748.68</v>
          </cell>
        </row>
        <row r="90">
          <cell r="A90">
            <v>279</v>
          </cell>
          <cell r="B90" t="str">
            <v>RESEX Cururupu</v>
          </cell>
          <cell r="H90">
            <v>29813.7</v>
          </cell>
          <cell r="I90">
            <v>11468.8</v>
          </cell>
          <cell r="J90">
            <v>41282.5</v>
          </cell>
        </row>
        <row r="91">
          <cell r="A91">
            <v>775</v>
          </cell>
          <cell r="B91" t="str">
            <v>RESEX Estadual do Rio Cautário</v>
          </cell>
          <cell r="F91">
            <v>29559</v>
          </cell>
          <cell r="G91">
            <v>92572.76999999999</v>
          </cell>
          <cell r="H91">
            <v>20529.27</v>
          </cell>
          <cell r="I91">
            <v>41157.62999999999</v>
          </cell>
          <cell r="J91">
            <v>183818.66999999998</v>
          </cell>
        </row>
        <row r="92">
          <cell r="A92">
            <v>238</v>
          </cell>
          <cell r="B92" t="str">
            <v>RESEX Federal do Rio Cautário</v>
          </cell>
          <cell r="F92">
            <v>8711.6</v>
          </cell>
          <cell r="G92">
            <v>23871.58</v>
          </cell>
          <cell r="H92">
            <v>35456.350000000006</v>
          </cell>
          <cell r="I92">
            <v>129084</v>
          </cell>
          <cell r="J92">
            <v>197123.53</v>
          </cell>
        </row>
        <row r="93">
          <cell r="A93">
            <v>463</v>
          </cell>
          <cell r="B93" t="str">
            <v>RESEX Guariba-Roosevelt</v>
          </cell>
          <cell r="G93">
            <v>5664</v>
          </cell>
          <cell r="I93">
            <v>1500</v>
          </cell>
          <cell r="J93">
            <v>7164</v>
          </cell>
        </row>
        <row r="94">
          <cell r="A94">
            <v>241</v>
          </cell>
          <cell r="B94" t="str">
            <v>RESEX Ipaú-Anilzinho</v>
          </cell>
          <cell r="G94">
            <v>12017.060000000001</v>
          </cell>
          <cell r="H94">
            <v>48622.969999999994</v>
          </cell>
          <cell r="I94">
            <v>10014.009999999998</v>
          </cell>
          <cell r="J94">
            <v>70654.039999999994</v>
          </cell>
        </row>
        <row r="95">
          <cell r="A95">
            <v>1628</v>
          </cell>
          <cell r="B95" t="str">
            <v>RESEX Ituxí</v>
          </cell>
          <cell r="F95">
            <v>2124</v>
          </cell>
          <cell r="G95">
            <v>67550.659999999989</v>
          </cell>
          <cell r="H95">
            <v>66104.31</v>
          </cell>
          <cell r="I95">
            <v>19509.27</v>
          </cell>
          <cell r="J95">
            <v>155288.23999999996</v>
          </cell>
        </row>
        <row r="96">
          <cell r="A96">
            <v>242</v>
          </cell>
          <cell r="B96" t="str">
            <v>RESEX Lago Capanã Grande</v>
          </cell>
          <cell r="H96">
            <v>10033.84</v>
          </cell>
          <cell r="I96">
            <v>13234.549999999997</v>
          </cell>
          <cell r="J96">
            <v>23268.39</v>
          </cell>
        </row>
        <row r="97">
          <cell r="A97">
            <v>243</v>
          </cell>
          <cell r="B97" t="str">
            <v>RESEX Mãe Grande Curuçá</v>
          </cell>
          <cell r="H97">
            <v>19075.010000000002</v>
          </cell>
          <cell r="I97">
            <v>5195.59</v>
          </cell>
          <cell r="J97">
            <v>24270.600000000002</v>
          </cell>
        </row>
        <row r="98">
          <cell r="A98">
            <v>244</v>
          </cell>
          <cell r="B98" t="str">
            <v>RESEX Mapuá</v>
          </cell>
          <cell r="H98">
            <v>5520</v>
          </cell>
          <cell r="I98">
            <v>37</v>
          </cell>
          <cell r="J98">
            <v>5557</v>
          </cell>
        </row>
        <row r="99">
          <cell r="A99">
            <v>227</v>
          </cell>
          <cell r="B99" t="str">
            <v>RESEX Maracanã</v>
          </cell>
          <cell r="H99">
            <v>47296</v>
          </cell>
          <cell r="I99">
            <v>2738</v>
          </cell>
          <cell r="J99">
            <v>50034</v>
          </cell>
        </row>
        <row r="100">
          <cell r="A100">
            <v>223</v>
          </cell>
          <cell r="B100" t="str">
            <v>RESEx Marinha Chocoaré-Mato Grosso</v>
          </cell>
          <cell r="G100">
            <v>21297.75</v>
          </cell>
          <cell r="H100">
            <v>34134.090000000004</v>
          </cell>
          <cell r="I100">
            <v>6460.78</v>
          </cell>
          <cell r="J100">
            <v>61892.62</v>
          </cell>
        </row>
        <row r="101">
          <cell r="A101">
            <v>235</v>
          </cell>
          <cell r="B101" t="str">
            <v>RESEX Médio Juruá</v>
          </cell>
          <cell r="F101">
            <v>292.22000000000003</v>
          </cell>
          <cell r="G101">
            <v>22488.98</v>
          </cell>
          <cell r="H101">
            <v>52078.58</v>
          </cell>
          <cell r="I101">
            <v>13518.17</v>
          </cell>
          <cell r="J101">
            <v>88377.95</v>
          </cell>
        </row>
        <row r="102">
          <cell r="A102">
            <v>1606</v>
          </cell>
          <cell r="B102" t="str">
            <v>RESEX Médio Purús</v>
          </cell>
          <cell r="H102">
            <v>28814.400000000001</v>
          </cell>
          <cell r="I102">
            <v>88551.790000000008</v>
          </cell>
          <cell r="J102">
            <v>117366.19</v>
          </cell>
        </row>
        <row r="103">
          <cell r="A103">
            <v>3133</v>
          </cell>
          <cell r="B103" t="str">
            <v>RESEX Mestre Lucindo</v>
          </cell>
          <cell r="G103">
            <v>9426.57</v>
          </cell>
          <cell r="H103">
            <v>32867.5</v>
          </cell>
          <cell r="I103">
            <v>15758.77</v>
          </cell>
          <cell r="J103">
            <v>58052.84</v>
          </cell>
        </row>
        <row r="104">
          <cell r="A104">
            <v>3132</v>
          </cell>
          <cell r="B104" t="str">
            <v>RESEX Mocapajuba</v>
          </cell>
          <cell r="G104">
            <v>2322.9899999999998</v>
          </cell>
          <cell r="J104">
            <v>2322.9899999999998</v>
          </cell>
        </row>
        <row r="105">
          <cell r="A105">
            <v>1810</v>
          </cell>
          <cell r="B105" t="str">
            <v>RESEX Renascer</v>
          </cell>
          <cell r="G105">
            <v>83996.230000000025</v>
          </cell>
          <cell r="H105">
            <v>41921.160000000003</v>
          </cell>
          <cell r="I105">
            <v>862.92</v>
          </cell>
          <cell r="J105">
            <v>126780.31000000003</v>
          </cell>
        </row>
        <row r="106">
          <cell r="A106">
            <v>1506</v>
          </cell>
          <cell r="B106" t="str">
            <v>RESEX Rio Gregório</v>
          </cell>
          <cell r="F106">
            <v>34880.42</v>
          </cell>
          <cell r="G106">
            <v>17998.36</v>
          </cell>
          <cell r="H106">
            <v>49145.490000000005</v>
          </cell>
          <cell r="I106">
            <v>37948.01</v>
          </cell>
          <cell r="J106">
            <v>139972.28</v>
          </cell>
        </row>
        <row r="107">
          <cell r="A107">
            <v>280</v>
          </cell>
          <cell r="B107" t="str">
            <v>RESEX Rio Iriri</v>
          </cell>
          <cell r="F107">
            <v>11165.869999999999</v>
          </cell>
          <cell r="G107">
            <v>53904.63</v>
          </cell>
          <cell r="I107">
            <v>4744</v>
          </cell>
          <cell r="J107">
            <v>69814.5</v>
          </cell>
        </row>
        <row r="108">
          <cell r="A108">
            <v>239</v>
          </cell>
          <cell r="B108" t="str">
            <v>RESEX Rio Jutaí</v>
          </cell>
          <cell r="D108">
            <v>18501.91</v>
          </cell>
          <cell r="J108">
            <v>18501.91</v>
          </cell>
        </row>
        <row r="109">
          <cell r="A109">
            <v>256</v>
          </cell>
          <cell r="B109" t="str">
            <v>RESEX Rio Ouro Preto</v>
          </cell>
          <cell r="F109">
            <v>61692.78</v>
          </cell>
          <cell r="G109">
            <v>44768.380000000005</v>
          </cell>
          <cell r="H109">
            <v>43699.869999999995</v>
          </cell>
          <cell r="I109">
            <v>12324.2</v>
          </cell>
          <cell r="J109">
            <v>162485.23000000001</v>
          </cell>
        </row>
        <row r="110">
          <cell r="A110">
            <v>772</v>
          </cell>
          <cell r="B110" t="str">
            <v>RESEX Rio Pacaás Novos</v>
          </cell>
          <cell r="F110">
            <v>16175</v>
          </cell>
          <cell r="G110">
            <v>142546</v>
          </cell>
          <cell r="H110">
            <v>61590.8</v>
          </cell>
          <cell r="I110">
            <v>56799.760000000009</v>
          </cell>
          <cell r="J110">
            <v>277111.56</v>
          </cell>
        </row>
        <row r="111">
          <cell r="A111">
            <v>777</v>
          </cell>
          <cell r="B111" t="str">
            <v>RESEX Rio Preto-Jacundá</v>
          </cell>
          <cell r="G111">
            <v>123160.7265</v>
          </cell>
          <cell r="H111">
            <v>27465.16</v>
          </cell>
          <cell r="J111">
            <v>150625.88649999999</v>
          </cell>
        </row>
        <row r="112">
          <cell r="A112">
            <v>283</v>
          </cell>
          <cell r="B112" t="str">
            <v>RESEX Rio Unini</v>
          </cell>
          <cell r="E112">
            <v>23559.140000000003</v>
          </cell>
          <cell r="F112">
            <v>51000.9</v>
          </cell>
          <cell r="G112">
            <v>48968.639999999999</v>
          </cell>
          <cell r="H112">
            <v>40163.56</v>
          </cell>
          <cell r="I112">
            <v>20899.230000000007</v>
          </cell>
          <cell r="J112">
            <v>184591.47</v>
          </cell>
        </row>
        <row r="113">
          <cell r="A113">
            <v>1635</v>
          </cell>
          <cell r="B113" t="str">
            <v>RESEX Rio Xingu</v>
          </cell>
          <cell r="D113">
            <v>6289.55</v>
          </cell>
          <cell r="E113">
            <v>96502.720000000001</v>
          </cell>
          <cell r="F113">
            <v>44456.59</v>
          </cell>
          <cell r="G113">
            <v>91345.72</v>
          </cell>
          <cell r="H113">
            <v>103518.12999999999</v>
          </cell>
          <cell r="I113">
            <v>392.4</v>
          </cell>
          <cell r="J113">
            <v>342505.11</v>
          </cell>
        </row>
        <row r="114">
          <cell r="A114">
            <v>257</v>
          </cell>
          <cell r="B114" t="str">
            <v>RESEX Riozinho da Liberdade</v>
          </cell>
          <cell r="G114">
            <v>1416</v>
          </cell>
          <cell r="H114">
            <v>24685.9</v>
          </cell>
          <cell r="I114">
            <v>14873.68</v>
          </cell>
          <cell r="J114">
            <v>40975.58</v>
          </cell>
        </row>
        <row r="115">
          <cell r="A115">
            <v>258</v>
          </cell>
          <cell r="B115" t="str">
            <v>RESEX Riozinho do Anfrísio</v>
          </cell>
          <cell r="F115">
            <v>23958.04</v>
          </cell>
          <cell r="G115">
            <v>23608.399999999998</v>
          </cell>
          <cell r="H115">
            <v>97119.040000000008</v>
          </cell>
          <cell r="I115">
            <v>5946</v>
          </cell>
          <cell r="J115">
            <v>150631.48000000001</v>
          </cell>
        </row>
        <row r="116">
          <cell r="A116">
            <v>228</v>
          </cell>
          <cell r="B116" t="str">
            <v>RESEX São João do Ponta</v>
          </cell>
          <cell r="G116">
            <v>28877.14</v>
          </cell>
          <cell r="H116">
            <v>2832.2</v>
          </cell>
          <cell r="J116">
            <v>31709.34</v>
          </cell>
        </row>
        <row r="117">
          <cell r="A117">
            <v>259</v>
          </cell>
          <cell r="B117" t="str">
            <v>RESEX Tapajós-Arapiuns</v>
          </cell>
          <cell r="E117">
            <v>97989.97</v>
          </cell>
          <cell r="F117">
            <v>66362.67</v>
          </cell>
          <cell r="G117">
            <v>72850.070000000007</v>
          </cell>
          <cell r="H117">
            <v>15836.269999999999</v>
          </cell>
          <cell r="I117">
            <v>16816.239999999998</v>
          </cell>
          <cell r="J117">
            <v>269855.22000000003</v>
          </cell>
        </row>
        <row r="118">
          <cell r="A118">
            <v>282</v>
          </cell>
          <cell r="B118" t="str">
            <v>RESEX Terra Grande Pracuúba</v>
          </cell>
          <cell r="H118">
            <v>24036.030000000002</v>
          </cell>
          <cell r="I118">
            <v>6043.65</v>
          </cell>
          <cell r="J118">
            <v>30079.68</v>
          </cell>
        </row>
        <row r="119">
          <cell r="A119">
            <v>260</v>
          </cell>
          <cell r="B119" t="str">
            <v>RESEX Verde Para Sempre</v>
          </cell>
          <cell r="F119">
            <v>3532.6</v>
          </cell>
          <cell r="H119">
            <v>60418.869999999995</v>
          </cell>
          <cell r="I119">
            <v>87872.210000000021</v>
          </cell>
          <cell r="J119">
            <v>151823.68000000002</v>
          </cell>
        </row>
        <row r="120">
          <cell r="A120" t="str">
            <v>N/A</v>
          </cell>
          <cell r="B120" t="str">
            <v>UNA Itaituba - Gestão Socioambiental</v>
          </cell>
        </row>
        <row r="121">
          <cell r="A121" t="str">
            <v>N/A</v>
          </cell>
          <cell r="B121" t="str">
            <v>UNA Itaituba - Ordenamento Territorial</v>
          </cell>
          <cell r="I121">
            <v>6627.67</v>
          </cell>
          <cell r="J121">
            <v>6627.67</v>
          </cell>
        </row>
        <row r="122">
          <cell r="A122" t="str">
            <v>N/A</v>
          </cell>
          <cell r="B122" t="str">
            <v>UNA Itaituba - Proteção</v>
          </cell>
        </row>
        <row r="123">
          <cell r="A123" t="str">
            <v>N/A</v>
          </cell>
          <cell r="B123" t="str">
            <v>UNA Itaituba - Administração e logística</v>
          </cell>
        </row>
        <row r="124">
          <cell r="B124" t="str">
            <v>Total Geral</v>
          </cell>
          <cell r="C124">
            <v>1200</v>
          </cell>
          <cell r="D124">
            <v>114182.31000000001</v>
          </cell>
          <cell r="E124">
            <v>758068.84000000008</v>
          </cell>
          <cell r="F124">
            <v>3133237.1900000009</v>
          </cell>
          <cell r="G124">
            <v>4097212.266199999</v>
          </cell>
          <cell r="H124">
            <v>4943456.63</v>
          </cell>
          <cell r="I124">
            <v>2110170.0599999991</v>
          </cell>
          <cell r="J124">
            <v>15157527.296199998</v>
          </cell>
        </row>
      </sheetData>
      <sheetData sheetId="12">
        <row r="1">
          <cell r="B1" t="str">
            <v>Rótulos de Linha</v>
          </cell>
          <cell r="C1" t="str">
            <v>2014</v>
          </cell>
          <cell r="D1" t="str">
            <v>2015</v>
          </cell>
          <cell r="E1" t="str">
            <v>2016</v>
          </cell>
          <cell r="F1" t="str">
            <v>2017</v>
          </cell>
          <cell r="G1">
            <v>2018</v>
          </cell>
          <cell r="H1" t="str">
            <v>2019</v>
          </cell>
          <cell r="I1" t="str">
            <v>2020</v>
          </cell>
          <cell r="J1" t="str">
            <v>Total Geral</v>
          </cell>
        </row>
        <row r="2">
          <cell r="A2" t="str">
            <v>N/A</v>
          </cell>
          <cell r="B2" t="str">
            <v>Bloco 1 (RESEX Maracanã, Chocoaré-Matogrosso, Cuinarana e Mestre Lucindo)</v>
          </cell>
          <cell r="E2">
            <v>4956</v>
          </cell>
          <cell r="F2">
            <v>31152</v>
          </cell>
          <cell r="G2">
            <v>1504.5</v>
          </cell>
          <cell r="J2">
            <v>37612.5</v>
          </cell>
        </row>
        <row r="3">
          <cell r="A3" t="str">
            <v>N/A</v>
          </cell>
          <cell r="B3" t="str">
            <v>BLOCO 2 (RESEX Mocapajuba, Mãe Grande Curuçá, São João da Ponta)</v>
          </cell>
          <cell r="E3">
            <v>885</v>
          </cell>
          <cell r="F3">
            <v>6283.5</v>
          </cell>
          <cell r="I3">
            <v>1292.23</v>
          </cell>
          <cell r="J3">
            <v>8460.73</v>
          </cell>
        </row>
        <row r="4">
          <cell r="A4">
            <v>3131</v>
          </cell>
          <cell r="B4" t="str">
            <v>ESEC Alto Maués</v>
          </cell>
          <cell r="E4">
            <v>600</v>
          </cell>
          <cell r="F4">
            <v>3727.26</v>
          </cell>
          <cell r="G4">
            <v>10905.779999999999</v>
          </cell>
          <cell r="H4">
            <v>48401.719999999987</v>
          </cell>
          <cell r="I4">
            <v>14633.82</v>
          </cell>
          <cell r="J4">
            <v>78268.579999999987</v>
          </cell>
        </row>
        <row r="5">
          <cell r="A5">
            <v>1034</v>
          </cell>
          <cell r="B5" t="str">
            <v>ESEC Grão Pará</v>
          </cell>
          <cell r="F5">
            <v>10431.33</v>
          </cell>
          <cell r="G5">
            <v>33915.409999999996</v>
          </cell>
          <cell r="H5">
            <v>18252.449999999993</v>
          </cell>
          <cell r="I5">
            <v>9080.8900000000012</v>
          </cell>
          <cell r="J5">
            <v>71680.079999999987</v>
          </cell>
        </row>
        <row r="6">
          <cell r="A6">
            <v>67</v>
          </cell>
          <cell r="B6" t="str">
            <v>ESEC Jari</v>
          </cell>
          <cell r="F6">
            <v>8462.77</v>
          </cell>
          <cell r="G6">
            <v>40511.229999999996</v>
          </cell>
          <cell r="H6">
            <v>19049.149999999998</v>
          </cell>
          <cell r="I6">
            <v>12672.089999999998</v>
          </cell>
          <cell r="J6">
            <v>80695.239999999991</v>
          </cell>
        </row>
        <row r="7">
          <cell r="A7">
            <v>72</v>
          </cell>
          <cell r="B7" t="str">
            <v>ESEC Juami-Japurá</v>
          </cell>
          <cell r="F7">
            <v>5496.95</v>
          </cell>
          <cell r="G7">
            <v>10843.61</v>
          </cell>
          <cell r="H7">
            <v>28991.32</v>
          </cell>
          <cell r="I7">
            <v>2702.8300000000004</v>
          </cell>
          <cell r="J7">
            <v>48034.710000000006</v>
          </cell>
        </row>
        <row r="8">
          <cell r="A8">
            <v>56</v>
          </cell>
          <cell r="B8" t="str">
            <v>ESEC Jutaí-Solimões</v>
          </cell>
          <cell r="E8">
            <v>3996.33</v>
          </cell>
          <cell r="F8">
            <v>26998</v>
          </cell>
          <cell r="G8">
            <v>45560.5</v>
          </cell>
          <cell r="H8">
            <v>22152.809999999998</v>
          </cell>
          <cell r="I8">
            <v>6158.5</v>
          </cell>
          <cell r="J8">
            <v>104866.14</v>
          </cell>
        </row>
        <row r="9">
          <cell r="A9">
            <v>57</v>
          </cell>
          <cell r="B9" t="str">
            <v>ESEC Maracá</v>
          </cell>
          <cell r="F9">
            <v>77665.170000000013</v>
          </cell>
          <cell r="G9">
            <v>32533.429999999997</v>
          </cell>
          <cell r="H9">
            <v>39215.350000000006</v>
          </cell>
          <cell r="I9">
            <v>14563.359999999999</v>
          </cell>
          <cell r="J9">
            <v>163977.31</v>
          </cell>
        </row>
        <row r="10">
          <cell r="A10">
            <v>58</v>
          </cell>
          <cell r="B10" t="str">
            <v>ESEC Maracá Jipioca</v>
          </cell>
          <cell r="F10">
            <v>7993.85</v>
          </cell>
          <cell r="G10">
            <v>20322.940000000002</v>
          </cell>
          <cell r="H10">
            <v>15339.980000000001</v>
          </cell>
          <cell r="I10">
            <v>11902.550000000003</v>
          </cell>
          <cell r="J10">
            <v>55559.320000000007</v>
          </cell>
        </row>
        <row r="11">
          <cell r="A11">
            <v>60</v>
          </cell>
          <cell r="B11" t="str">
            <v>ESEC Niquiá</v>
          </cell>
          <cell r="E11">
            <v>10897.84</v>
          </cell>
          <cell r="F11">
            <v>9398.5399999999991</v>
          </cell>
          <cell r="G11">
            <v>50262.71</v>
          </cell>
          <cell r="H11">
            <v>28791.199999999997</v>
          </cell>
          <cell r="I11">
            <v>3000</v>
          </cell>
          <cell r="J11">
            <v>102350.29</v>
          </cell>
        </row>
        <row r="12">
          <cell r="A12">
            <v>68</v>
          </cell>
          <cell r="B12" t="str">
            <v>ESEC Rio Acre</v>
          </cell>
          <cell r="F12">
            <v>33425.71</v>
          </cell>
          <cell r="G12">
            <v>52527.88</v>
          </cell>
          <cell r="H12">
            <v>34100.549999999996</v>
          </cell>
          <cell r="I12">
            <v>20585.550000000003</v>
          </cell>
          <cell r="J12">
            <v>140639.69</v>
          </cell>
        </row>
        <row r="13">
          <cell r="A13">
            <v>451</v>
          </cell>
          <cell r="B13" t="str">
            <v>ESEC Rio Ronuro</v>
          </cell>
          <cell r="F13">
            <v>1794</v>
          </cell>
          <cell r="G13">
            <v>2760</v>
          </cell>
          <cell r="H13">
            <v>47323.99</v>
          </cell>
          <cell r="I13">
            <v>21543.640000000003</v>
          </cell>
          <cell r="J13">
            <v>73421.63</v>
          </cell>
        </row>
        <row r="14">
          <cell r="A14">
            <v>1899</v>
          </cell>
          <cell r="B14" t="str">
            <v>ESEC Rio Roosevelt</v>
          </cell>
          <cell r="F14">
            <v>1560</v>
          </cell>
          <cell r="G14">
            <v>25832.98</v>
          </cell>
          <cell r="H14">
            <v>9689.7899999999991</v>
          </cell>
          <cell r="I14">
            <v>7257</v>
          </cell>
          <cell r="J14">
            <v>44339.77</v>
          </cell>
        </row>
        <row r="15">
          <cell r="A15">
            <v>764</v>
          </cell>
          <cell r="B15" t="str">
            <v>ESEC Samuel</v>
          </cell>
          <cell r="E15">
            <v>531</v>
          </cell>
          <cell r="F15">
            <v>3527.51</v>
          </cell>
          <cell r="G15">
            <v>52913.5</v>
          </cell>
          <cell r="H15">
            <v>38552.07</v>
          </cell>
          <cell r="I15">
            <v>33274.909999999996</v>
          </cell>
          <cell r="J15">
            <v>128798.98999999999</v>
          </cell>
        </row>
        <row r="16">
          <cell r="A16">
            <v>768</v>
          </cell>
          <cell r="B16" t="str">
            <v>ESEC Serra dos Três Irmãos</v>
          </cell>
          <cell r="F16">
            <v>98886.650000000009</v>
          </cell>
          <cell r="G16">
            <v>89966.46</v>
          </cell>
          <cell r="H16">
            <v>63909.9</v>
          </cell>
          <cell r="I16">
            <v>19010.939999999999</v>
          </cell>
          <cell r="J16">
            <v>271773.95</v>
          </cell>
        </row>
        <row r="17">
          <cell r="A17">
            <v>47</v>
          </cell>
          <cell r="B17" t="str">
            <v>ESEC Terra do Meio</v>
          </cell>
          <cell r="F17">
            <v>27480.100000000002</v>
          </cell>
          <cell r="G17">
            <v>34574.78</v>
          </cell>
          <cell r="H17">
            <v>24497.210000000003</v>
          </cell>
          <cell r="I17">
            <v>5047.6000000000004</v>
          </cell>
          <cell r="J17">
            <v>91599.690000000017</v>
          </cell>
        </row>
        <row r="18">
          <cell r="A18" t="str">
            <v>N/A</v>
          </cell>
          <cell r="B18" t="str">
            <v>Mosaico do Apuí</v>
          </cell>
          <cell r="C18">
            <v>1640</v>
          </cell>
          <cell r="D18">
            <v>15182.75</v>
          </cell>
          <cell r="E18">
            <v>53111.87</v>
          </cell>
          <cell r="F18">
            <v>63818</v>
          </cell>
          <cell r="G18">
            <v>140222.05000000002</v>
          </cell>
          <cell r="H18">
            <v>214124.76000000004</v>
          </cell>
          <cell r="I18">
            <v>54369.710000000006</v>
          </cell>
          <cell r="J18">
            <v>542469.14</v>
          </cell>
        </row>
        <row r="19">
          <cell r="A19" t="str">
            <v>N/A</v>
          </cell>
          <cell r="B19" t="str">
            <v>NGI Roraima – Administração e Logística</v>
          </cell>
          <cell r="I19">
            <v>26237.460000000003</v>
          </cell>
          <cell r="J19">
            <v>26237.460000000003</v>
          </cell>
        </row>
        <row r="20">
          <cell r="A20" t="str">
            <v>N/A</v>
          </cell>
          <cell r="B20" t="str">
            <v>NGI Terra do Meio - Administração e Logística</v>
          </cell>
          <cell r="I20">
            <v>69128.23</v>
          </cell>
          <cell r="J20">
            <v>69128.23</v>
          </cell>
        </row>
        <row r="21">
          <cell r="A21" t="str">
            <v>N/A</v>
          </cell>
          <cell r="B21" t="str">
            <v>NGI Roraima – Monitoramento e Pesquisa</v>
          </cell>
        </row>
        <row r="22">
          <cell r="A22" t="str">
            <v>N/A</v>
          </cell>
          <cell r="B22" t="str">
            <v>NGI Terra do Meio - Monitoramento e Pesquisa</v>
          </cell>
        </row>
        <row r="23">
          <cell r="A23">
            <v>3410</v>
          </cell>
          <cell r="B23" t="str">
            <v>PARNA do Acari</v>
          </cell>
        </row>
        <row r="24">
          <cell r="A24">
            <v>1487</v>
          </cell>
          <cell r="B24" t="str">
            <v>PE Cantão</v>
          </cell>
          <cell r="D24">
            <v>16683.5</v>
          </cell>
          <cell r="E24">
            <v>45296.53</v>
          </cell>
          <cell r="F24">
            <v>44226.61</v>
          </cell>
          <cell r="G24">
            <v>48631.77</v>
          </cell>
          <cell r="H24">
            <v>45880.150000000009</v>
          </cell>
          <cell r="I24">
            <v>49939.98</v>
          </cell>
          <cell r="J24">
            <v>250658.54</v>
          </cell>
        </row>
        <row r="25">
          <cell r="A25">
            <v>939</v>
          </cell>
          <cell r="B25" t="str">
            <v>PE Chandless</v>
          </cell>
          <cell r="F25">
            <v>4353.1500000000005</v>
          </cell>
          <cell r="G25">
            <v>368.16</v>
          </cell>
          <cell r="H25">
            <v>17346</v>
          </cell>
          <cell r="I25">
            <v>16894.5</v>
          </cell>
          <cell r="J25">
            <v>38961.81</v>
          </cell>
        </row>
        <row r="26">
          <cell r="A26">
            <v>1495</v>
          </cell>
          <cell r="B26" t="str">
            <v>PE Corumbiara</v>
          </cell>
          <cell r="F26">
            <v>37253.180000000008</v>
          </cell>
          <cell r="G26">
            <v>58392.18</v>
          </cell>
          <cell r="H26">
            <v>52560.850000000013</v>
          </cell>
          <cell r="I26">
            <v>34042.229999999996</v>
          </cell>
          <cell r="J26">
            <v>182248.44</v>
          </cell>
        </row>
        <row r="27">
          <cell r="A27">
            <v>1901</v>
          </cell>
          <cell r="B27" t="str">
            <v>PE Cristalino I e II</v>
          </cell>
          <cell r="F27">
            <v>1314.17</v>
          </cell>
          <cell r="G27">
            <v>11281.61</v>
          </cell>
          <cell r="H27">
            <v>23556.049999999996</v>
          </cell>
          <cell r="I27">
            <v>2153.4700000000003</v>
          </cell>
          <cell r="J27">
            <v>38305.299999999996</v>
          </cell>
        </row>
        <row r="28">
          <cell r="A28">
            <v>765</v>
          </cell>
          <cell r="B28" t="str">
            <v>PE Guajará-Mirim</v>
          </cell>
          <cell r="F28">
            <v>3903.06</v>
          </cell>
          <cell r="G28">
            <v>73942.909999999974</v>
          </cell>
          <cell r="H28">
            <v>9991.69</v>
          </cell>
          <cell r="I28">
            <v>10743.15</v>
          </cell>
          <cell r="J28">
            <v>98580.809999999969</v>
          </cell>
        </row>
        <row r="29">
          <cell r="A29">
            <v>455</v>
          </cell>
          <cell r="B29" t="str">
            <v>PE Igarapés do Juruena</v>
          </cell>
          <cell r="F29">
            <v>3336</v>
          </cell>
          <cell r="G29">
            <v>1062</v>
          </cell>
          <cell r="H29">
            <v>62421.640000000007</v>
          </cell>
          <cell r="I29">
            <v>10000.5</v>
          </cell>
          <cell r="J29">
            <v>76820.140000000014</v>
          </cell>
        </row>
        <row r="30">
          <cell r="A30">
            <v>1736</v>
          </cell>
          <cell r="B30" t="str">
            <v>PE Matupiri</v>
          </cell>
          <cell r="F30">
            <v>22965.18</v>
          </cell>
          <cell r="G30">
            <v>113314.62000000001</v>
          </cell>
          <cell r="H30">
            <v>66361.340000000026</v>
          </cell>
          <cell r="I30">
            <v>82671.22</v>
          </cell>
          <cell r="J30">
            <v>285312.36000000004</v>
          </cell>
        </row>
        <row r="31">
          <cell r="A31">
            <v>1007</v>
          </cell>
          <cell r="B31" t="str">
            <v>PE Rio Negro Setor Norte</v>
          </cell>
          <cell r="F31">
            <v>52610.02</v>
          </cell>
          <cell r="G31">
            <v>85580.430000000008</v>
          </cell>
          <cell r="H31">
            <v>54285.570000000007</v>
          </cell>
          <cell r="I31">
            <v>87623.29</v>
          </cell>
          <cell r="J31">
            <v>280099.31</v>
          </cell>
        </row>
        <row r="32">
          <cell r="A32">
            <v>1006</v>
          </cell>
          <cell r="B32" t="str">
            <v>PE Rio Negro Setor Sul</v>
          </cell>
          <cell r="F32">
            <v>25762.67</v>
          </cell>
          <cell r="G32">
            <v>80680.22</v>
          </cell>
          <cell r="H32">
            <v>80078.779999999984</v>
          </cell>
          <cell r="I32">
            <v>114352.12</v>
          </cell>
          <cell r="J32">
            <v>300873.78999999998</v>
          </cell>
        </row>
        <row r="33">
          <cell r="A33">
            <v>1021</v>
          </cell>
          <cell r="B33" t="str">
            <v>PE Serra dos Martírios-Andorinhas</v>
          </cell>
          <cell r="F33">
            <v>32362.26</v>
          </cell>
          <cell r="G33">
            <v>20272.79</v>
          </cell>
          <cell r="H33">
            <v>21219.309999999998</v>
          </cell>
          <cell r="I33">
            <v>6326.87</v>
          </cell>
          <cell r="J33">
            <v>80181.23</v>
          </cell>
        </row>
        <row r="34">
          <cell r="A34">
            <v>774</v>
          </cell>
          <cell r="B34" t="str">
            <v>PE Serra dos Reis</v>
          </cell>
          <cell r="E34">
            <v>6810.3099999999995</v>
          </cell>
          <cell r="F34">
            <v>36070.54</v>
          </cell>
          <cell r="G34">
            <v>87135.2</v>
          </cell>
          <cell r="H34">
            <v>44072.740000000005</v>
          </cell>
          <cell r="I34">
            <v>128299.14</v>
          </cell>
          <cell r="J34">
            <v>302387.93</v>
          </cell>
        </row>
        <row r="35">
          <cell r="A35">
            <v>448</v>
          </cell>
          <cell r="B35" t="str">
            <v>PE Serra Ricardo Franco</v>
          </cell>
          <cell r="F35">
            <v>41580</v>
          </cell>
          <cell r="G35">
            <v>17523</v>
          </cell>
          <cell r="H35">
            <v>9930</v>
          </cell>
          <cell r="I35">
            <v>3741.15</v>
          </cell>
          <cell r="J35">
            <v>72774.149999999994</v>
          </cell>
        </row>
        <row r="36">
          <cell r="A36">
            <v>470</v>
          </cell>
          <cell r="B36" t="str">
            <v>PE Xingu</v>
          </cell>
          <cell r="F36">
            <v>22477.06</v>
          </cell>
          <cell r="G36">
            <v>8582.31</v>
          </cell>
          <cell r="H36">
            <v>19107.03</v>
          </cell>
          <cell r="I36">
            <v>35469.03</v>
          </cell>
          <cell r="J36">
            <v>85635.43</v>
          </cell>
        </row>
        <row r="37">
          <cell r="A37">
            <v>136</v>
          </cell>
          <cell r="B37" t="str">
            <v>PN Amazônia</v>
          </cell>
          <cell r="E37">
            <v>21108.35</v>
          </cell>
          <cell r="F37">
            <v>39307.119999999995</v>
          </cell>
          <cell r="G37">
            <v>47121.020000000004</v>
          </cell>
          <cell r="H37">
            <v>34759.120000000003</v>
          </cell>
          <cell r="I37">
            <v>738.5</v>
          </cell>
          <cell r="J37">
            <v>143034.10999999999</v>
          </cell>
        </row>
        <row r="38">
          <cell r="A38">
            <v>49</v>
          </cell>
          <cell r="B38" t="str">
            <v>PN Anavilhanas</v>
          </cell>
          <cell r="E38">
            <v>78857.030000000013</v>
          </cell>
          <cell r="F38">
            <v>76142.610000000015</v>
          </cell>
          <cell r="G38">
            <v>97775.19</v>
          </cell>
          <cell r="H38">
            <v>65069.650000000038</v>
          </cell>
          <cell r="I38">
            <v>90361.820000000036</v>
          </cell>
          <cell r="J38">
            <v>408206.30000000005</v>
          </cell>
        </row>
        <row r="39">
          <cell r="A39">
            <v>169</v>
          </cell>
          <cell r="B39" t="str">
            <v>PN Cabo Orange</v>
          </cell>
          <cell r="F39">
            <v>24232.019999999997</v>
          </cell>
          <cell r="G39">
            <v>154697.70999999996</v>
          </cell>
          <cell r="H39">
            <v>21915.53</v>
          </cell>
          <cell r="I39">
            <v>46181.18</v>
          </cell>
          <cell r="J39">
            <v>247026.43999999994</v>
          </cell>
        </row>
        <row r="40">
          <cell r="A40">
            <v>284</v>
          </cell>
          <cell r="B40" t="str">
            <v>PN Campos Amazônicos</v>
          </cell>
          <cell r="F40">
            <v>10722.109999999999</v>
          </cell>
          <cell r="G40">
            <v>67364.56</v>
          </cell>
          <cell r="H40">
            <v>39817.65</v>
          </cell>
          <cell r="I40">
            <v>17867.020000000004</v>
          </cell>
          <cell r="J40">
            <v>135771.34000000003</v>
          </cell>
        </row>
        <row r="41">
          <cell r="A41">
            <v>267</v>
          </cell>
          <cell r="B41" t="str">
            <v>PN Jamanxim</v>
          </cell>
          <cell r="F41">
            <v>17625.52</v>
          </cell>
          <cell r="G41">
            <v>39081.619999999995</v>
          </cell>
          <cell r="H41">
            <v>42908.029999999992</v>
          </cell>
          <cell r="I41">
            <v>1266.7</v>
          </cell>
          <cell r="J41">
            <v>100881.86999999998</v>
          </cell>
        </row>
        <row r="42">
          <cell r="A42">
            <v>173</v>
          </cell>
          <cell r="B42" t="str">
            <v>PN Jaú</v>
          </cell>
          <cell r="F42">
            <v>83076.83</v>
          </cell>
          <cell r="G42">
            <v>88451.77</v>
          </cell>
          <cell r="H42">
            <v>92420.23</v>
          </cell>
          <cell r="I42">
            <v>82387.149999999994</v>
          </cell>
          <cell r="J42">
            <v>346335.98</v>
          </cell>
        </row>
        <row r="43">
          <cell r="A43">
            <v>281</v>
          </cell>
          <cell r="B43" t="str">
            <v>PN Juruena</v>
          </cell>
          <cell r="D43">
            <v>124830.29000000001</v>
          </cell>
          <cell r="E43">
            <v>212786.57000000004</v>
          </cell>
          <cell r="F43">
            <v>211774.91000000003</v>
          </cell>
          <cell r="G43">
            <v>85460.150000000009</v>
          </cell>
          <cell r="H43">
            <v>13851.75</v>
          </cell>
          <cell r="I43">
            <v>65951.62</v>
          </cell>
          <cell r="J43">
            <v>714655.29</v>
          </cell>
        </row>
        <row r="44">
          <cell r="A44">
            <v>1633</v>
          </cell>
          <cell r="B44" t="str">
            <v>PN Mapinguari</v>
          </cell>
          <cell r="E44">
            <v>78733.39</v>
          </cell>
          <cell r="F44">
            <v>66713.790000000008</v>
          </cell>
          <cell r="G44">
            <v>48486.329999999987</v>
          </cell>
          <cell r="H44">
            <v>49111.360000000008</v>
          </cell>
          <cell r="I44">
            <v>23100.39</v>
          </cell>
          <cell r="J44">
            <v>266145.26</v>
          </cell>
        </row>
        <row r="45">
          <cell r="A45">
            <v>187</v>
          </cell>
          <cell r="B45" t="str">
            <v>PN Montanhas do Tumucumaque</v>
          </cell>
          <cell r="F45">
            <v>3897.4999999999995</v>
          </cell>
          <cell r="G45">
            <v>14956.96</v>
          </cell>
          <cell r="H45">
            <v>11191.89</v>
          </cell>
          <cell r="I45">
            <v>7557.3899999999994</v>
          </cell>
          <cell r="J45">
            <v>37603.74</v>
          </cell>
        </row>
        <row r="46">
          <cell r="A46">
            <v>174</v>
          </cell>
          <cell r="B46" t="str">
            <v>PN Monte Roraima</v>
          </cell>
          <cell r="G46">
            <v>5523.4</v>
          </cell>
          <cell r="H46">
            <v>17425.859999999997</v>
          </cell>
          <cell r="I46">
            <v>3255.58</v>
          </cell>
          <cell r="J46">
            <v>26204.839999999997</v>
          </cell>
        </row>
        <row r="47">
          <cell r="A47">
            <v>264</v>
          </cell>
          <cell r="B47" t="str">
            <v>PN Nascentes do Lago Jari</v>
          </cell>
          <cell r="F47">
            <v>2710.42</v>
          </cell>
          <cell r="G47">
            <v>14654.829999999998</v>
          </cell>
          <cell r="H47">
            <v>15172.939999999999</v>
          </cell>
          <cell r="I47">
            <v>1529</v>
          </cell>
          <cell r="J47">
            <v>34067.19</v>
          </cell>
        </row>
        <row r="48">
          <cell r="A48">
            <v>163</v>
          </cell>
          <cell r="B48" t="str">
            <v>PN Pacaás Novos</v>
          </cell>
          <cell r="G48">
            <v>7689.1200000000008</v>
          </cell>
          <cell r="H48">
            <v>50505.520000000004</v>
          </cell>
          <cell r="I48">
            <v>7043.62</v>
          </cell>
          <cell r="J48">
            <v>65238.260000000009</v>
          </cell>
        </row>
        <row r="49">
          <cell r="A49">
            <v>264</v>
          </cell>
          <cell r="B49" t="str">
            <v>PN Rio Novo</v>
          </cell>
          <cell r="F49">
            <v>61669.170000000006</v>
          </cell>
          <cell r="G49">
            <v>38741.270000000004</v>
          </cell>
          <cell r="H49">
            <v>48777.68</v>
          </cell>
          <cell r="I49">
            <v>9961.58</v>
          </cell>
          <cell r="J49">
            <v>159149.69999999998</v>
          </cell>
        </row>
        <row r="50">
          <cell r="A50">
            <v>188</v>
          </cell>
          <cell r="B50" t="str">
            <v>PN Serra da Cutia</v>
          </cell>
          <cell r="E50">
            <v>41840.640000000007</v>
          </cell>
          <cell r="F50">
            <v>24199.440000000006</v>
          </cell>
          <cell r="G50">
            <v>43831.140000000007</v>
          </cell>
          <cell r="H50">
            <v>32536.320000000003</v>
          </cell>
          <cell r="I50">
            <v>27066.6</v>
          </cell>
          <cell r="J50">
            <v>169474.14000000004</v>
          </cell>
        </row>
        <row r="51">
          <cell r="A51">
            <v>189</v>
          </cell>
          <cell r="B51" t="str">
            <v>PN Serra da Mocidade</v>
          </cell>
          <cell r="E51">
            <v>4380.5600000000004</v>
          </cell>
          <cell r="F51">
            <v>18838.87</v>
          </cell>
          <cell r="G51">
            <v>32365.749999999996</v>
          </cell>
          <cell r="H51">
            <v>30921.5</v>
          </cell>
          <cell r="I51">
            <v>4636.8999999999996</v>
          </cell>
          <cell r="J51">
            <v>91143.579999999987</v>
          </cell>
        </row>
        <row r="52">
          <cell r="A52">
            <v>149</v>
          </cell>
          <cell r="B52" t="str">
            <v>PN Serra do Divisor</v>
          </cell>
          <cell r="E52">
            <v>24534.089999999997</v>
          </cell>
          <cell r="F52">
            <v>22966.79</v>
          </cell>
          <cell r="G52">
            <v>58010.799999999996</v>
          </cell>
          <cell r="H52">
            <v>113883.49000000003</v>
          </cell>
          <cell r="I52">
            <v>22269.910000000003</v>
          </cell>
          <cell r="J52">
            <v>241665.08000000005</v>
          </cell>
        </row>
        <row r="53">
          <cell r="A53">
            <v>151</v>
          </cell>
          <cell r="B53" t="str">
            <v>PN Serra do Pardo</v>
          </cell>
          <cell r="F53">
            <v>23930.050000000003</v>
          </cell>
          <cell r="G53">
            <v>70425.079999999987</v>
          </cell>
          <cell r="H53">
            <v>12523.55</v>
          </cell>
          <cell r="I53">
            <v>529</v>
          </cell>
          <cell r="J53">
            <v>107407.67999999999</v>
          </cell>
        </row>
        <row r="54">
          <cell r="A54">
            <v>179</v>
          </cell>
          <cell r="B54" t="str">
            <v>PN Viruá</v>
          </cell>
          <cell r="E54">
            <v>60402.559999999998</v>
          </cell>
          <cell r="F54">
            <v>94683.31</v>
          </cell>
          <cell r="G54">
            <v>61201.239999999991</v>
          </cell>
          <cell r="H54">
            <v>24944.170000000002</v>
          </cell>
          <cell r="J54">
            <v>241231.28</v>
          </cell>
        </row>
        <row r="55">
          <cell r="A55">
            <v>981</v>
          </cell>
          <cell r="B55" t="str">
            <v>RDS Amanã</v>
          </cell>
          <cell r="F55">
            <v>46841.47</v>
          </cell>
          <cell r="G55">
            <v>19972.9807</v>
          </cell>
          <cell r="H55">
            <v>62332.55000000001</v>
          </cell>
          <cell r="I55">
            <v>21987.410000000003</v>
          </cell>
          <cell r="J55">
            <v>151134.41070000001</v>
          </cell>
        </row>
        <row r="56">
          <cell r="A56">
            <v>985</v>
          </cell>
          <cell r="B56" t="str">
            <v>RDS Cujubim</v>
          </cell>
          <cell r="F56">
            <v>53947.090000000004</v>
          </cell>
          <cell r="G56">
            <v>109293.77</v>
          </cell>
          <cell r="H56">
            <v>16003.65</v>
          </cell>
          <cell r="I56">
            <v>31914.73</v>
          </cell>
          <cell r="J56">
            <v>211159.24000000002</v>
          </cell>
        </row>
        <row r="57">
          <cell r="A57">
            <v>1732</v>
          </cell>
          <cell r="B57" t="str">
            <v>RDS Igapó-Açu</v>
          </cell>
          <cell r="E57">
            <v>113149.06</v>
          </cell>
          <cell r="F57">
            <v>93677.890000000014</v>
          </cell>
          <cell r="G57">
            <v>61070.35</v>
          </cell>
          <cell r="H57">
            <v>74791.33</v>
          </cell>
          <cell r="I57">
            <v>8774.2899999999991</v>
          </cell>
          <cell r="J57">
            <v>351462.92</v>
          </cell>
        </row>
        <row r="58">
          <cell r="A58">
            <v>292</v>
          </cell>
          <cell r="B58" t="str">
            <v>RDS Iratapuru</v>
          </cell>
          <cell r="F58">
            <v>12711.41</v>
          </cell>
          <cell r="G58">
            <v>3628.5</v>
          </cell>
          <cell r="H58">
            <v>35380.709999999992</v>
          </cell>
          <cell r="J58">
            <v>51720.619999999995</v>
          </cell>
        </row>
        <row r="59">
          <cell r="A59">
            <v>218</v>
          </cell>
          <cell r="B59" t="str">
            <v>RDS Itatupã-Baquiá</v>
          </cell>
          <cell r="F59">
            <v>9609.69</v>
          </cell>
          <cell r="G59">
            <v>27892.37</v>
          </cell>
          <cell r="H59">
            <v>31818.47</v>
          </cell>
          <cell r="I59">
            <v>14324.41</v>
          </cell>
          <cell r="J59">
            <v>83644.94</v>
          </cell>
        </row>
        <row r="60">
          <cell r="A60">
            <v>1573</v>
          </cell>
          <cell r="B60" t="str">
            <v>RDS Juma</v>
          </cell>
          <cell r="E60">
            <v>57369.919999999998</v>
          </cell>
          <cell r="F60">
            <v>64623.970000000008</v>
          </cell>
          <cell r="G60">
            <v>59472.459999999992</v>
          </cell>
          <cell r="H60">
            <v>37883.71</v>
          </cell>
          <cell r="I60">
            <v>50288.43</v>
          </cell>
          <cell r="J60">
            <v>269638.49</v>
          </cell>
        </row>
        <row r="61">
          <cell r="A61">
            <v>986</v>
          </cell>
          <cell r="B61" t="str">
            <v>RDS Mamirauá</v>
          </cell>
          <cell r="E61">
            <v>42467.369999999988</v>
          </cell>
          <cell r="F61">
            <v>28217.24</v>
          </cell>
          <cell r="G61">
            <v>159509.47999999998</v>
          </cell>
          <cell r="H61">
            <v>73254.38</v>
          </cell>
          <cell r="I61">
            <v>41623.93</v>
          </cell>
          <cell r="J61">
            <v>345072.39999999997</v>
          </cell>
        </row>
        <row r="62">
          <cell r="A62">
            <v>987</v>
          </cell>
          <cell r="B62" t="str">
            <v>RDS Piagaçu-Purus</v>
          </cell>
          <cell r="F62">
            <v>8699.92</v>
          </cell>
          <cell r="G62">
            <v>81609.08</v>
          </cell>
          <cell r="H62">
            <v>21954.34</v>
          </cell>
          <cell r="I62">
            <v>23251.51</v>
          </cell>
          <cell r="J62">
            <v>135514.85</v>
          </cell>
        </row>
        <row r="63">
          <cell r="A63">
            <v>988</v>
          </cell>
          <cell r="B63" t="str">
            <v>RDS Rio Amapá</v>
          </cell>
          <cell r="E63">
            <v>61679.16</v>
          </cell>
          <cell r="F63">
            <v>84631.140000000014</v>
          </cell>
          <cell r="G63">
            <v>127605.8</v>
          </cell>
          <cell r="H63">
            <v>22976.71</v>
          </cell>
          <cell r="I63">
            <v>5914.02</v>
          </cell>
          <cell r="J63">
            <v>302806.83000000007</v>
          </cell>
        </row>
        <row r="64">
          <cell r="A64">
            <v>1977</v>
          </cell>
          <cell r="B64" t="str">
            <v>RDS Rio Madeira</v>
          </cell>
          <cell r="E64">
            <v>45625.43</v>
          </cell>
          <cell r="F64">
            <v>75052.569999999992</v>
          </cell>
          <cell r="G64">
            <v>33999.799999999996</v>
          </cell>
          <cell r="H64">
            <v>98884.909999999989</v>
          </cell>
          <cell r="I64">
            <v>28175.82</v>
          </cell>
          <cell r="J64">
            <v>281738.52999999997</v>
          </cell>
        </row>
        <row r="65">
          <cell r="A65">
            <v>1730</v>
          </cell>
          <cell r="B65" t="str">
            <v>RDS Rio Negro</v>
          </cell>
          <cell r="F65">
            <v>42375.44</v>
          </cell>
          <cell r="G65">
            <v>75985.699999999983</v>
          </cell>
          <cell r="H65">
            <v>85291.26999999999</v>
          </cell>
          <cell r="I65">
            <v>58001.520000000004</v>
          </cell>
          <cell r="J65">
            <v>261653.93</v>
          </cell>
        </row>
        <row r="66">
          <cell r="A66">
            <v>989</v>
          </cell>
          <cell r="B66" t="str">
            <v>RDS Uacari</v>
          </cell>
          <cell r="F66">
            <v>100385.76000000001</v>
          </cell>
          <cell r="G66">
            <v>112716.42000000001</v>
          </cell>
          <cell r="H66">
            <v>74660.359999999986</v>
          </cell>
          <cell r="I66">
            <v>59747.880000000005</v>
          </cell>
          <cell r="J66">
            <v>347510.42000000004</v>
          </cell>
        </row>
        <row r="67">
          <cell r="A67">
            <v>990</v>
          </cell>
          <cell r="B67" t="str">
            <v>RDS Uatumã</v>
          </cell>
          <cell r="F67">
            <v>38573.69</v>
          </cell>
          <cell r="G67">
            <v>173192.08999999997</v>
          </cell>
          <cell r="H67">
            <v>79941.119999999995</v>
          </cell>
          <cell r="I67">
            <v>59494.06</v>
          </cell>
          <cell r="J67">
            <v>351200.95999999996</v>
          </cell>
        </row>
        <row r="68">
          <cell r="A68">
            <v>194</v>
          </cell>
          <cell r="B68" t="str">
            <v>REBIO Abufari</v>
          </cell>
          <cell r="E68">
            <v>18343.549999999996</v>
          </cell>
          <cell r="F68">
            <v>13383.650000000001</v>
          </cell>
          <cell r="G68">
            <v>19640.650000000001</v>
          </cell>
          <cell r="H68">
            <v>7852.67</v>
          </cell>
          <cell r="I68">
            <v>16334.890000000001</v>
          </cell>
          <cell r="J68">
            <v>75555.41</v>
          </cell>
        </row>
        <row r="69">
          <cell r="A69">
            <v>206</v>
          </cell>
          <cell r="B69" t="str">
            <v>REBIO Guaporé</v>
          </cell>
          <cell r="G69">
            <v>29081.79</v>
          </cell>
          <cell r="H69">
            <v>67943.630000000019</v>
          </cell>
          <cell r="I69">
            <v>46603.630000000005</v>
          </cell>
          <cell r="J69">
            <v>143629.05000000002</v>
          </cell>
        </row>
        <row r="70">
          <cell r="A70">
            <v>207</v>
          </cell>
          <cell r="B70" t="str">
            <v>REBIO Gurupi</v>
          </cell>
          <cell r="F70">
            <v>24295.18</v>
          </cell>
          <cell r="G70">
            <v>41600.089999999997</v>
          </cell>
          <cell r="H70">
            <v>46474.97</v>
          </cell>
          <cell r="I70">
            <v>11723.58</v>
          </cell>
          <cell r="J70">
            <v>124093.81999999999</v>
          </cell>
        </row>
        <row r="71">
          <cell r="A71">
            <v>208</v>
          </cell>
          <cell r="B71" t="str">
            <v>REBIO Jaru</v>
          </cell>
          <cell r="C71">
            <v>3839.04</v>
          </cell>
          <cell r="D71">
            <v>99693.150000000009</v>
          </cell>
          <cell r="E71">
            <v>82675.849999999991</v>
          </cell>
          <cell r="F71">
            <v>84704.180000000008</v>
          </cell>
          <cell r="G71">
            <v>43538.86</v>
          </cell>
          <cell r="H71">
            <v>51874.749999999978</v>
          </cell>
          <cell r="I71">
            <v>52179.740000000005</v>
          </cell>
          <cell r="J71">
            <v>418505.56999999995</v>
          </cell>
        </row>
        <row r="72">
          <cell r="A72">
            <v>209</v>
          </cell>
          <cell r="B72" t="str">
            <v>REBIO Lago Piratuba</v>
          </cell>
          <cell r="F72">
            <v>60403.29</v>
          </cell>
          <cell r="G72">
            <v>147855.98000000001</v>
          </cell>
          <cell r="H72">
            <v>94670.910000000018</v>
          </cell>
          <cell r="I72">
            <v>63776.97</v>
          </cell>
          <cell r="J72">
            <v>366707.15</v>
          </cell>
        </row>
        <row r="73">
          <cell r="A73">
            <v>1033</v>
          </cell>
          <cell r="B73" t="str">
            <v>REBIO Maicuru</v>
          </cell>
          <cell r="F73">
            <v>10969.869999999999</v>
          </cell>
          <cell r="G73">
            <v>66152.34</v>
          </cell>
          <cell r="H73">
            <v>29424.230000000003</v>
          </cell>
          <cell r="I73">
            <v>4397.6399999999994</v>
          </cell>
          <cell r="J73">
            <v>110944.08</v>
          </cell>
        </row>
        <row r="74">
          <cell r="A74">
            <v>216</v>
          </cell>
          <cell r="B74" t="str">
            <v>REBIO Nascentes da Serra do Cachimbo</v>
          </cell>
          <cell r="G74">
            <v>12614.73</v>
          </cell>
          <cell r="H74">
            <v>17483.440000000002</v>
          </cell>
          <cell r="I74">
            <v>2678</v>
          </cell>
          <cell r="J74">
            <v>32776.17</v>
          </cell>
        </row>
        <row r="75">
          <cell r="A75">
            <v>210</v>
          </cell>
          <cell r="B75" t="str">
            <v>REBIO Rio Trombetas</v>
          </cell>
          <cell r="F75">
            <v>67899.430000000008</v>
          </cell>
          <cell r="G75">
            <v>86367.040000000008</v>
          </cell>
          <cell r="H75">
            <v>4710.29</v>
          </cell>
          <cell r="I75">
            <v>82631.640000000014</v>
          </cell>
          <cell r="J75">
            <v>241608.40000000005</v>
          </cell>
        </row>
        <row r="76">
          <cell r="A76">
            <v>211</v>
          </cell>
          <cell r="B76" t="str">
            <v>REBIO Tapirapé</v>
          </cell>
          <cell r="F76">
            <v>9160.9699999999993</v>
          </cell>
          <cell r="G76">
            <v>13161.18</v>
          </cell>
          <cell r="H76">
            <v>63723.200000000004</v>
          </cell>
          <cell r="I76">
            <v>6800.2499999999982</v>
          </cell>
          <cell r="J76">
            <v>92845.6</v>
          </cell>
        </row>
        <row r="77">
          <cell r="A77">
            <v>213</v>
          </cell>
          <cell r="B77" t="str">
            <v>REBIO Uatumã</v>
          </cell>
          <cell r="F77">
            <v>25809.16</v>
          </cell>
          <cell r="G77">
            <v>55260.679999999993</v>
          </cell>
          <cell r="H77">
            <v>45938.369999999995</v>
          </cell>
          <cell r="I77">
            <v>26888.21</v>
          </cell>
          <cell r="J77">
            <v>153896.41999999998</v>
          </cell>
        </row>
        <row r="78">
          <cell r="A78">
            <v>274</v>
          </cell>
          <cell r="B78" t="str">
            <v>RESEX Alto Tarauacá</v>
          </cell>
          <cell r="F78">
            <v>24245.74</v>
          </cell>
          <cell r="G78">
            <v>35850.720000000001</v>
          </cell>
          <cell r="H78">
            <v>53053.089999999989</v>
          </cell>
          <cell r="I78">
            <v>7316.5899999999992</v>
          </cell>
          <cell r="J78">
            <v>120466.13999999998</v>
          </cell>
        </row>
        <row r="79">
          <cell r="A79">
            <v>285</v>
          </cell>
          <cell r="B79" t="str">
            <v>RESEX Arapixi</v>
          </cell>
          <cell r="D79">
            <v>28552.14</v>
          </cell>
          <cell r="E79">
            <v>61872.099999999991</v>
          </cell>
          <cell r="F79">
            <v>17470.54</v>
          </cell>
          <cell r="G79">
            <v>25837.850000000002</v>
          </cell>
          <cell r="H79">
            <v>31071.500000000004</v>
          </cell>
          <cell r="I79">
            <v>33021.18</v>
          </cell>
          <cell r="J79">
            <v>197825.31</v>
          </cell>
        </row>
        <row r="80">
          <cell r="A80">
            <v>273</v>
          </cell>
          <cell r="B80" t="str">
            <v>RESEX Arioca Pruanã</v>
          </cell>
          <cell r="F80">
            <v>6894.0400000000009</v>
          </cell>
          <cell r="G80">
            <v>23259.100000000002</v>
          </cell>
          <cell r="H80">
            <v>62585.569999999992</v>
          </cell>
          <cell r="I80">
            <v>11892.279999999999</v>
          </cell>
          <cell r="J80">
            <v>104630.98999999999</v>
          </cell>
        </row>
        <row r="81">
          <cell r="A81">
            <v>220</v>
          </cell>
          <cell r="B81" t="str">
            <v>RESEX Auatí-Paraná</v>
          </cell>
          <cell r="F81">
            <v>20292.010000000002</v>
          </cell>
          <cell r="G81">
            <v>28872.91</v>
          </cell>
          <cell r="H81">
            <v>45273.04</v>
          </cell>
          <cell r="I81">
            <v>11074.66</v>
          </cell>
          <cell r="J81">
            <v>105512.62</v>
          </cell>
        </row>
        <row r="82">
          <cell r="A82">
            <v>230</v>
          </cell>
          <cell r="B82" t="str">
            <v>RESEX Baixo Juruá</v>
          </cell>
          <cell r="F82">
            <v>23594.339999999997</v>
          </cell>
          <cell r="G82">
            <v>36689.03</v>
          </cell>
          <cell r="H82">
            <v>51840.060000000005</v>
          </cell>
          <cell r="I82">
            <v>3412.48</v>
          </cell>
          <cell r="J82">
            <v>115535.90999999999</v>
          </cell>
        </row>
        <row r="83">
          <cell r="A83">
            <v>221</v>
          </cell>
          <cell r="B83" t="str">
            <v>RESEX Barreiro das Antas</v>
          </cell>
          <cell r="E83">
            <v>13035.46</v>
          </cell>
          <cell r="F83">
            <v>11188.93</v>
          </cell>
          <cell r="G83">
            <v>18595.260000000002</v>
          </cell>
          <cell r="H83">
            <v>26039.480000000003</v>
          </cell>
          <cell r="I83">
            <v>45499.630000000005</v>
          </cell>
          <cell r="J83">
            <v>114358.76000000001</v>
          </cell>
        </row>
        <row r="84">
          <cell r="A84">
            <v>1518</v>
          </cell>
          <cell r="B84" t="str">
            <v>RESEX Cajari</v>
          </cell>
          <cell r="F84">
            <v>25522.530000000002</v>
          </cell>
          <cell r="G84">
            <v>19421.239999999998</v>
          </cell>
          <cell r="H84">
            <v>18983.63</v>
          </cell>
          <cell r="I84">
            <v>7434</v>
          </cell>
          <cell r="J84">
            <v>71361.400000000009</v>
          </cell>
        </row>
        <row r="85">
          <cell r="A85">
            <v>1733</v>
          </cell>
          <cell r="B85" t="str">
            <v>RESEX Canutama</v>
          </cell>
          <cell r="E85">
            <v>135903.51</v>
          </cell>
          <cell r="F85">
            <v>85958</v>
          </cell>
          <cell r="G85">
            <v>120554.15</v>
          </cell>
          <cell r="H85">
            <v>74598.659999999989</v>
          </cell>
          <cell r="I85">
            <v>57315.869999999995</v>
          </cell>
          <cell r="J85">
            <v>474330.19</v>
          </cell>
        </row>
        <row r="86">
          <cell r="A86">
            <v>991</v>
          </cell>
          <cell r="B86" t="str">
            <v>RESEX Catuá-Ipixuna</v>
          </cell>
          <cell r="F86">
            <v>67708.150000000009</v>
          </cell>
          <cell r="G86">
            <v>61823.250000000015</v>
          </cell>
          <cell r="H86">
            <v>64440.670000000006</v>
          </cell>
          <cell r="I86">
            <v>34700.109999999993</v>
          </cell>
          <cell r="J86">
            <v>228672.18000000002</v>
          </cell>
        </row>
        <row r="87">
          <cell r="A87">
            <v>232</v>
          </cell>
          <cell r="B87" t="str">
            <v>RESEX Cazumbá-Iracema</v>
          </cell>
          <cell r="F87">
            <v>35531.270000000004</v>
          </cell>
          <cell r="G87">
            <v>43654.74</v>
          </cell>
          <cell r="H87">
            <v>66690.09</v>
          </cell>
          <cell r="I87">
            <v>31396.73</v>
          </cell>
          <cell r="J87">
            <v>177272.83000000002</v>
          </cell>
        </row>
        <row r="88">
          <cell r="A88">
            <v>222</v>
          </cell>
          <cell r="B88" t="str">
            <v>RESEX Chico Mendes</v>
          </cell>
          <cell r="F88">
            <v>50610.180000000008</v>
          </cell>
          <cell r="G88">
            <v>80109.25999999998</v>
          </cell>
          <cell r="H88">
            <v>49860.829999999987</v>
          </cell>
          <cell r="I88">
            <v>25011.3</v>
          </cell>
          <cell r="J88">
            <v>205591.56999999995</v>
          </cell>
        </row>
        <row r="89">
          <cell r="A89">
            <v>3134</v>
          </cell>
          <cell r="B89" t="str">
            <v>RESEX Cuinarana</v>
          </cell>
          <cell r="G89">
            <v>7869</v>
          </cell>
          <cell r="H89">
            <v>17650.71</v>
          </cell>
          <cell r="I89">
            <v>9168.99</v>
          </cell>
          <cell r="J89">
            <v>34688.699999999997</v>
          </cell>
        </row>
        <row r="90">
          <cell r="A90">
            <v>279</v>
          </cell>
          <cell r="B90" t="str">
            <v>RESEX Cururupu</v>
          </cell>
          <cell r="G90">
            <v>9548.86</v>
          </cell>
          <cell r="H90">
            <v>58395.639999999992</v>
          </cell>
          <cell r="I90">
            <v>17614.419999999998</v>
          </cell>
          <cell r="J90">
            <v>85558.92</v>
          </cell>
        </row>
        <row r="91">
          <cell r="A91">
            <v>775</v>
          </cell>
          <cell r="B91" t="str">
            <v>RESEX Estadual do Rio Cautário</v>
          </cell>
          <cell r="G91">
            <v>46134.869999999995</v>
          </cell>
          <cell r="H91">
            <v>129500.27000000002</v>
          </cell>
          <cell r="I91">
            <v>34691.229999999996</v>
          </cell>
          <cell r="J91">
            <v>210326.37</v>
          </cell>
        </row>
        <row r="92">
          <cell r="A92">
            <v>238</v>
          </cell>
          <cell r="B92" t="str">
            <v>RESEX Federal do Rio Cautário</v>
          </cell>
          <cell r="F92">
            <v>5446</v>
          </cell>
          <cell r="G92">
            <v>22155.33</v>
          </cell>
          <cell r="H92">
            <v>43493.790000000008</v>
          </cell>
          <cell r="I92">
            <v>4253.82</v>
          </cell>
          <cell r="J92">
            <v>75348.94</v>
          </cell>
        </row>
        <row r="93">
          <cell r="A93">
            <v>463</v>
          </cell>
          <cell r="B93" t="str">
            <v>RESEX Guariba-Roosevelt</v>
          </cell>
          <cell r="F93">
            <v>23981</v>
          </cell>
          <cell r="G93">
            <v>11300.25</v>
          </cell>
          <cell r="H93">
            <v>9771.2200000000012</v>
          </cell>
          <cell r="I93">
            <v>2500</v>
          </cell>
          <cell r="J93">
            <v>47552.47</v>
          </cell>
        </row>
        <row r="94">
          <cell r="A94">
            <v>241</v>
          </cell>
          <cell r="B94" t="str">
            <v>RESEX Ipaú-Anilzinho</v>
          </cell>
          <cell r="F94">
            <v>13925.269999999999</v>
          </cell>
          <cell r="G94">
            <v>28292.940000000002</v>
          </cell>
          <cell r="H94">
            <v>52505.770000000019</v>
          </cell>
          <cell r="I94">
            <v>4370.18</v>
          </cell>
          <cell r="J94">
            <v>99094.16</v>
          </cell>
        </row>
        <row r="95">
          <cell r="A95">
            <v>1628</v>
          </cell>
          <cell r="B95" t="str">
            <v>RESEX Ituxí</v>
          </cell>
          <cell r="F95">
            <v>54482.19</v>
          </cell>
          <cell r="G95">
            <v>83875.789999999994</v>
          </cell>
          <cell r="H95">
            <v>29153.759999999998</v>
          </cell>
          <cell r="I95">
            <v>58002</v>
          </cell>
          <cell r="J95">
            <v>225513.74</v>
          </cell>
        </row>
        <row r="96">
          <cell r="A96">
            <v>242</v>
          </cell>
          <cell r="B96" t="str">
            <v>RESEX Lago Capanã Grande</v>
          </cell>
          <cell r="G96">
            <v>22820.02</v>
          </cell>
          <cell r="H96">
            <v>24065.53</v>
          </cell>
          <cell r="I96">
            <v>19606.909999999996</v>
          </cell>
          <cell r="J96">
            <v>66492.459999999992</v>
          </cell>
        </row>
        <row r="97">
          <cell r="A97">
            <v>243</v>
          </cell>
          <cell r="B97" t="str">
            <v>RESEX Mãe Grande Curuçá</v>
          </cell>
          <cell r="G97">
            <v>11051.3</v>
          </cell>
          <cell r="H97">
            <v>20225.179999999997</v>
          </cell>
          <cell r="I97">
            <v>25045.88</v>
          </cell>
          <cell r="J97">
            <v>56322.36</v>
          </cell>
        </row>
        <row r="98">
          <cell r="A98">
            <v>244</v>
          </cell>
          <cell r="B98" t="str">
            <v>RESEX Mapuá</v>
          </cell>
          <cell r="F98">
            <v>1574.55</v>
          </cell>
          <cell r="G98">
            <v>3423.26</v>
          </cell>
          <cell r="H98">
            <v>16234.17</v>
          </cell>
          <cell r="I98">
            <v>55.5</v>
          </cell>
          <cell r="J98">
            <v>21287.48</v>
          </cell>
        </row>
        <row r="99">
          <cell r="A99">
            <v>227</v>
          </cell>
          <cell r="B99" t="str">
            <v>RESEX Maracanã</v>
          </cell>
          <cell r="E99">
            <v>11066.68</v>
          </cell>
          <cell r="F99">
            <v>17993.07</v>
          </cell>
          <cell r="G99">
            <v>8136.38</v>
          </cell>
          <cell r="H99">
            <v>21464.519999999997</v>
          </cell>
          <cell r="I99">
            <v>42089.82</v>
          </cell>
          <cell r="J99">
            <v>100750.47</v>
          </cell>
        </row>
        <row r="100">
          <cell r="A100">
            <v>223</v>
          </cell>
          <cell r="B100" t="str">
            <v>RESEx Marinha Chocoaré-Mato Grosso</v>
          </cell>
          <cell r="G100">
            <v>11736.72</v>
          </cell>
          <cell r="H100">
            <v>17054.269999999997</v>
          </cell>
          <cell r="I100">
            <v>4032.9999999999995</v>
          </cell>
          <cell r="J100">
            <v>32823.99</v>
          </cell>
        </row>
        <row r="101">
          <cell r="A101">
            <v>235</v>
          </cell>
          <cell r="B101" t="str">
            <v>RESEX Médio Juruá</v>
          </cell>
          <cell r="E101">
            <v>3310</v>
          </cell>
          <cell r="F101">
            <v>10710.2</v>
          </cell>
          <cell r="G101">
            <v>14978.58</v>
          </cell>
          <cell r="H101">
            <v>27942.690000000002</v>
          </cell>
          <cell r="I101">
            <v>12520.55</v>
          </cell>
          <cell r="J101">
            <v>69462.02</v>
          </cell>
        </row>
        <row r="102">
          <cell r="A102">
            <v>1606</v>
          </cell>
          <cell r="B102" t="str">
            <v>RESEX Médio Purús</v>
          </cell>
          <cell r="F102">
            <v>11382.2</v>
          </cell>
          <cell r="G102">
            <v>29078.15</v>
          </cell>
          <cell r="H102">
            <v>31439.89</v>
          </cell>
          <cell r="I102">
            <v>12580.6</v>
          </cell>
          <cell r="J102">
            <v>84480.840000000011</v>
          </cell>
        </row>
        <row r="103">
          <cell r="A103">
            <v>3133</v>
          </cell>
          <cell r="B103" t="str">
            <v>RESEX Mestre Lucindo</v>
          </cell>
          <cell r="G103">
            <v>41648.589999999997</v>
          </cell>
          <cell r="H103">
            <v>2915.49</v>
          </cell>
          <cell r="I103">
            <v>10239.529999999999</v>
          </cell>
          <cell r="J103">
            <v>54803.609999999993</v>
          </cell>
        </row>
        <row r="104">
          <cell r="A104">
            <v>3132</v>
          </cell>
          <cell r="B104" t="str">
            <v>RESEX Mocapajuba</v>
          </cell>
          <cell r="E104">
            <v>450.06</v>
          </cell>
          <cell r="F104">
            <v>3597.8599999999997</v>
          </cell>
          <cell r="G104">
            <v>14393.27</v>
          </cell>
          <cell r="H104">
            <v>21336.929999999997</v>
          </cell>
          <cell r="I104">
            <v>31144.34</v>
          </cell>
          <cell r="J104">
            <v>70922.459999999992</v>
          </cell>
        </row>
        <row r="105">
          <cell r="A105">
            <v>1810</v>
          </cell>
          <cell r="B105" t="str">
            <v>RESEX Renascer</v>
          </cell>
          <cell r="F105">
            <v>22053.9</v>
          </cell>
          <cell r="G105">
            <v>56618.700000000004</v>
          </cell>
          <cell r="H105">
            <v>87831.15</v>
          </cell>
          <cell r="I105">
            <v>23227.440000000002</v>
          </cell>
          <cell r="J105">
            <v>189731.19</v>
          </cell>
        </row>
        <row r="106">
          <cell r="A106">
            <v>1506</v>
          </cell>
          <cell r="B106" t="str">
            <v>RESEX Rio Gregório</v>
          </cell>
          <cell r="F106">
            <v>21342.71</v>
          </cell>
          <cell r="G106">
            <v>63617.38</v>
          </cell>
          <cell r="H106">
            <v>84277.650000000009</v>
          </cell>
          <cell r="I106">
            <v>82732.23000000001</v>
          </cell>
          <cell r="J106">
            <v>251969.97</v>
          </cell>
        </row>
        <row r="107">
          <cell r="A107">
            <v>280</v>
          </cell>
          <cell r="B107" t="str">
            <v>RESEX Rio Iriri</v>
          </cell>
          <cell r="F107">
            <v>20148</v>
          </cell>
          <cell r="G107">
            <v>36158.720000000001</v>
          </cell>
          <cell r="H107">
            <v>60602.239999999998</v>
          </cell>
          <cell r="I107">
            <v>6284.71</v>
          </cell>
          <cell r="J107">
            <v>123193.67</v>
          </cell>
        </row>
        <row r="108">
          <cell r="A108">
            <v>239</v>
          </cell>
          <cell r="B108" t="str">
            <v>RESEX Rio Jutaí</v>
          </cell>
          <cell r="D108">
            <v>8239.89</v>
          </cell>
          <cell r="E108">
            <v>12901.29</v>
          </cell>
          <cell r="G108">
            <v>6511</v>
          </cell>
          <cell r="J108">
            <v>27652.18</v>
          </cell>
        </row>
        <row r="109">
          <cell r="A109">
            <v>256</v>
          </cell>
          <cell r="B109" t="str">
            <v>RESEX Rio Ouro Preto</v>
          </cell>
          <cell r="F109">
            <v>43955.030000000006</v>
          </cell>
          <cell r="G109">
            <v>70916.03</v>
          </cell>
          <cell r="H109">
            <v>40844.110000000015</v>
          </cell>
          <cell r="I109">
            <v>52167.540000000015</v>
          </cell>
          <cell r="J109">
            <v>207882.71000000002</v>
          </cell>
        </row>
        <row r="110">
          <cell r="A110">
            <v>772</v>
          </cell>
          <cell r="B110" t="str">
            <v>RESEX Rio Pacaás Novos</v>
          </cell>
          <cell r="E110">
            <v>53952.340000000011</v>
          </cell>
          <cell r="F110">
            <v>58325.959999999992</v>
          </cell>
          <cell r="G110">
            <v>56049.359999999993</v>
          </cell>
          <cell r="H110">
            <v>28645.440000000002</v>
          </cell>
          <cell r="I110">
            <v>67678.509999999995</v>
          </cell>
          <cell r="J110">
            <v>264651.61</v>
          </cell>
        </row>
        <row r="111">
          <cell r="A111">
            <v>777</v>
          </cell>
          <cell r="B111" t="str">
            <v>RESEX Rio Preto-Jacundá</v>
          </cell>
          <cell r="F111">
            <v>18981.309999999998</v>
          </cell>
          <cell r="G111">
            <v>34450.71</v>
          </cell>
          <cell r="H111">
            <v>42778.020000000004</v>
          </cell>
          <cell r="I111">
            <v>9785.630000000001</v>
          </cell>
          <cell r="J111">
            <v>105995.67000000001</v>
          </cell>
        </row>
        <row r="112">
          <cell r="A112">
            <v>283</v>
          </cell>
          <cell r="B112" t="str">
            <v>RESEX Rio Unini</v>
          </cell>
          <cell r="E112">
            <v>21473.350000000002</v>
          </cell>
          <cell r="F112">
            <v>21018.14</v>
          </cell>
          <cell r="G112">
            <v>47047.31</v>
          </cell>
          <cell r="H112">
            <v>51186.87</v>
          </cell>
          <cell r="I112">
            <v>6197.4100000000008</v>
          </cell>
          <cell r="J112">
            <v>146923.08000000002</v>
          </cell>
        </row>
        <row r="113">
          <cell r="A113">
            <v>1635</v>
          </cell>
          <cell r="B113" t="str">
            <v>RESEX Rio Xingu</v>
          </cell>
          <cell r="D113">
            <v>95650.619999999966</v>
          </cell>
          <cell r="E113">
            <v>77711.06</v>
          </cell>
          <cell r="F113">
            <v>90616.72</v>
          </cell>
          <cell r="G113">
            <v>67852.770000000019</v>
          </cell>
          <cell r="H113">
            <v>57185.520000000004</v>
          </cell>
          <cell r="I113">
            <v>62032.600000000006</v>
          </cell>
          <cell r="J113">
            <v>451049.29000000004</v>
          </cell>
        </row>
        <row r="114">
          <cell r="A114">
            <v>257</v>
          </cell>
          <cell r="B114" t="str">
            <v>RESEX Riozinho da Liberdade</v>
          </cell>
          <cell r="F114">
            <v>11327.289999999999</v>
          </cell>
          <cell r="G114">
            <v>18615.419999999998</v>
          </cell>
          <cell r="H114">
            <v>26179.13</v>
          </cell>
          <cell r="I114">
            <v>21675.65</v>
          </cell>
          <cell r="J114">
            <v>77797.489999999991</v>
          </cell>
        </row>
        <row r="115">
          <cell r="A115">
            <v>258</v>
          </cell>
          <cell r="B115" t="str">
            <v>RESEX Riozinho do Anfrísio</v>
          </cell>
          <cell r="F115">
            <v>21187.170000000002</v>
          </cell>
          <cell r="G115">
            <v>34659.79</v>
          </cell>
          <cell r="H115">
            <v>12264.57</v>
          </cell>
          <cell r="J115">
            <v>68111.53</v>
          </cell>
        </row>
        <row r="116">
          <cell r="A116">
            <v>228</v>
          </cell>
          <cell r="B116" t="str">
            <v>RESEX São João do Ponta</v>
          </cell>
          <cell r="G116">
            <v>41302.14</v>
          </cell>
          <cell r="H116">
            <v>61547.520000000004</v>
          </cell>
          <cell r="I116">
            <v>13980.57</v>
          </cell>
          <cell r="J116">
            <v>116830.23000000001</v>
          </cell>
        </row>
        <row r="117">
          <cell r="A117">
            <v>259</v>
          </cell>
          <cell r="B117" t="str">
            <v>RESEX Tapajós-Arapiuns</v>
          </cell>
          <cell r="E117">
            <v>55129.820000000007</v>
          </cell>
          <cell r="F117">
            <v>7574.09</v>
          </cell>
          <cell r="G117">
            <v>32014.9</v>
          </cell>
          <cell r="H117">
            <v>95205.640000000014</v>
          </cell>
          <cell r="I117">
            <v>38005.01</v>
          </cell>
          <cell r="J117">
            <v>227929.46000000002</v>
          </cell>
        </row>
        <row r="118">
          <cell r="A118">
            <v>282</v>
          </cell>
          <cell r="B118" t="str">
            <v>RESEX Terra Grande Pracuúba</v>
          </cell>
          <cell r="G118">
            <v>13905.98</v>
          </cell>
          <cell r="H118">
            <v>30427.800000000003</v>
          </cell>
          <cell r="I118">
            <v>16136.85</v>
          </cell>
          <cell r="J118">
            <v>60470.63</v>
          </cell>
        </row>
        <row r="119">
          <cell r="A119">
            <v>260</v>
          </cell>
          <cell r="B119" t="str">
            <v>RESEX Verde Para Sempre</v>
          </cell>
          <cell r="F119">
            <v>68168.92</v>
          </cell>
          <cell r="G119">
            <v>165359.09</v>
          </cell>
          <cell r="H119">
            <v>137622.42000000004</v>
          </cell>
          <cell r="I119">
            <v>69489.740000000005</v>
          </cell>
          <cell r="J119">
            <v>440640.17000000004</v>
          </cell>
        </row>
        <row r="120">
          <cell r="A120" t="str">
            <v>N/A</v>
          </cell>
          <cell r="B120" t="str">
            <v>UNA Itaituba - Gestão Socioambiental</v>
          </cell>
        </row>
        <row r="121">
          <cell r="A121" t="str">
            <v>N/A</v>
          </cell>
          <cell r="B121" t="str">
            <v>UNA Itaituba - Ordenamento Territorial</v>
          </cell>
        </row>
        <row r="122">
          <cell r="A122" t="str">
            <v>N/A</v>
          </cell>
          <cell r="B122" t="str">
            <v>UNA Itaituba - Proteção</v>
          </cell>
        </row>
        <row r="123">
          <cell r="A123" t="str">
            <v>N/A</v>
          </cell>
          <cell r="B123" t="str">
            <v>UNA Itaituba - Administração e logística</v>
          </cell>
          <cell r="I123">
            <v>63898.95</v>
          </cell>
          <cell r="J123">
            <v>63898.95</v>
          </cell>
        </row>
        <row r="124">
          <cell r="B124" t="str">
            <v>Total Geral</v>
          </cell>
          <cell r="C124">
            <v>5479.04</v>
          </cell>
          <cell r="D124">
            <v>388832.33999999997</v>
          </cell>
          <cell r="E124">
            <v>1517844.0800000008</v>
          </cell>
          <cell r="F124">
            <v>3401586.0200000005</v>
          </cell>
          <cell r="G124">
            <v>5395175.1607000008</v>
          </cell>
          <cell r="H124">
            <v>4917914.1400000006</v>
          </cell>
          <cell r="I124">
            <v>3133218.919999999</v>
          </cell>
          <cell r="J124">
            <v>18760049.7007</v>
          </cell>
        </row>
      </sheetData>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G"/>
      <sheetName val="Todas_UCs_Arpa"/>
      <sheetName val="Histórico - Área UCs ARPA"/>
      <sheetName val="Dados_UC_ARPA_Janeiro2020"/>
    </sheetNames>
    <sheetDataSet>
      <sheetData sheetId="0" refreshError="1"/>
      <sheetData sheetId="1"/>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M11" dT="2021-01-22T23:53:18.62" personId="{00000000-0000-0000-0000-000000000000}" id="{806AB56F-ED25-4702-BAE5-E172276A6E2A}">
    <text>Encaminhamento para revisão da modelagem.</text>
  </threadedComment>
  <threadedComment ref="M24" dT="2021-01-22T22:39:17.90" personId="{00000000-0000-0000-0000-000000000000}" id="{DFBCFB09-C529-4D78-B66E-4DB8FF5C3B17}">
    <text>UCs com possiblidade de consolidação desconsiderando marcos travados &gt; Verificar encaminhamento.</text>
  </threadedComment>
  <threadedComment ref="M30" dT="2021-01-22T22:24:48.74" personId="{00000000-0000-0000-0000-000000000000}" id="{DB54416C-CB6A-46AA-941F-4326FF6B5BA4}">
    <text>alterações na modelagem de custo &gt; tetos</text>
  </threadedComment>
  <threadedComment ref="M36" dT="2021-01-22T19:56:22.47" personId="{00000000-0000-0000-0000-000000000000}" id="{C530F6F7-6F7D-4D18-8DFE-31AC1E02F6F1}">
    <text>Identificar com OG a existência de oturas UCs na mesma situação, ainda que em outros MRs.</text>
  </threadedComment>
  <threadedComment ref="M41" dT="2021-01-22T22:48:25.86" personId="{00000000-0000-0000-0000-000000000000}" id="{28D2DCA0-8DB5-48DA-9877-BF0B0297290E}">
    <text>UCs com possiblidade de consolidação desconsiderando marcos travados &gt; Verificar encaminhamento.</text>
  </threadedComment>
  <threadedComment ref="M48" dT="2021-01-22T22:24:48.74" personId="{00000000-0000-0000-0000-000000000000}" id="{3ED5B879-FFB0-4C35-BC42-251007F58E1D}">
    <text>alterações na modelagem de custo &gt; tetos</text>
  </threadedComment>
  <threadedComment ref="M60" dT="2021-01-22T23:14:09.42" personId="{00000000-0000-0000-0000-000000000000}" id="{2A7A4550-509A-4BD9-983C-3890DA0540F6}">
    <text>UCs com possiblidade de consolidação desconsiderando marcos travados &gt; Verificar encaminhamento.</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5.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E2D95C-5EB0-4603-A7EA-27CB3A04412A}">
  <dimension ref="A1:G46"/>
  <sheetViews>
    <sheetView topLeftCell="A22" workbookViewId="0">
      <selection activeCell="F38" sqref="F38"/>
    </sheetView>
  </sheetViews>
  <sheetFormatPr defaultRowHeight="15"/>
  <cols>
    <col min="1" max="1" width="5" bestFit="1" customWidth="1"/>
    <col min="2" max="2" width="7" bestFit="1" customWidth="1"/>
    <col min="3" max="3" width="34.85546875" bestFit="1" customWidth="1"/>
    <col min="4" max="4" width="3.28515625" bestFit="1" customWidth="1"/>
    <col min="5" max="5" width="14.42578125" bestFit="1" customWidth="1"/>
    <col min="6" max="6" width="14.7109375" bestFit="1" customWidth="1"/>
  </cols>
  <sheetData>
    <row r="1" spans="1:7">
      <c r="A1" s="1"/>
      <c r="B1" s="1"/>
      <c r="C1" s="1"/>
      <c r="D1" s="2"/>
      <c r="E1" s="4" t="s">
        <v>0</v>
      </c>
      <c r="F1" s="4" t="s">
        <v>1</v>
      </c>
      <c r="G1" s="4"/>
    </row>
    <row r="2" spans="1:7" ht="52.5" customHeight="1">
      <c r="A2" s="1" t="s">
        <v>2</v>
      </c>
      <c r="B2" s="1" t="s">
        <v>3</v>
      </c>
      <c r="C2" s="1" t="s">
        <v>4</v>
      </c>
      <c r="D2" s="2" t="s">
        <v>5</v>
      </c>
      <c r="E2" s="4" t="s">
        <v>6</v>
      </c>
      <c r="F2" s="3" t="s">
        <v>7</v>
      </c>
      <c r="G2" s="4" t="s">
        <v>8</v>
      </c>
    </row>
    <row r="3" spans="1:7" ht="15.75" thickBot="1">
      <c r="A3" s="5">
        <v>136</v>
      </c>
      <c r="B3" s="6" t="s">
        <v>9</v>
      </c>
      <c r="C3" s="7" t="s">
        <v>10</v>
      </c>
      <c r="D3" s="6" t="s">
        <v>11</v>
      </c>
      <c r="E3" s="13">
        <f>INDEX([1]Executado_RelA!$B$2:$T$156,MATCH(A3,[1]Executado_RelA!$A$2:$A$156,0),MATCH([1]Executado_RelA!$P$1,[1]Executado_RelA!$B$1:$T$1,0))</f>
        <v>1421536.77</v>
      </c>
      <c r="F3" s="13">
        <f>INDEX([1]Executado_RelA!$B$2:$T$156,MATCH(A3,[1]Executado_RelA!$A$2:$A$156,0),MATCH([1]Executado_RelA!$O$1,[1]Executado_RelA!$B$1:$T$1,0))</f>
        <v>1357870.2</v>
      </c>
      <c r="G3" s="15">
        <f t="shared" ref="G3:G38" si="0">F3/E3</f>
        <v>0.95521285742049422</v>
      </c>
    </row>
    <row r="4" spans="1:7" ht="15.75" thickBot="1">
      <c r="A4" s="5">
        <v>60</v>
      </c>
      <c r="B4" s="6" t="s">
        <v>9</v>
      </c>
      <c r="C4" s="7" t="s">
        <v>12</v>
      </c>
      <c r="D4" s="6" t="s">
        <v>11</v>
      </c>
      <c r="E4" s="13">
        <f>INDEX([1]Executado_RelA!$B$2:$T$156,MATCH(A4,[1]Executado_RelA!$A$2:$A$156,0),MATCH([1]Executado_RelA!$P$1,[1]Executado_RelA!$B$1:$T$1,0))</f>
        <v>1320291.6499999999</v>
      </c>
      <c r="F4" s="13">
        <f>INDEX([1]Executado_RelA!$B$2:$T$156,MATCH(A4,[1]Executado_RelA!$A$2:$A$156,0),MATCH([1]Executado_RelA!$O$1,[1]Executado_RelA!$B$1:$T$1,0))</f>
        <v>1250661.04</v>
      </c>
      <c r="G4" s="15">
        <f t="shared" si="0"/>
        <v>0.94726119035896361</v>
      </c>
    </row>
    <row r="5" spans="1:7" ht="15.75" thickBot="1">
      <c r="A5" s="5">
        <v>189</v>
      </c>
      <c r="B5" s="6" t="s">
        <v>9</v>
      </c>
      <c r="C5" s="7" t="s">
        <v>13</v>
      </c>
      <c r="D5" s="6" t="s">
        <v>11</v>
      </c>
      <c r="E5" s="13">
        <f>INDEX([1]Executado_RelA!$B$2:$T$156,MATCH(A5,[1]Executado_RelA!$A$2:$A$156,0),MATCH([1]Executado_RelA!$P$1,[1]Executado_RelA!$B$1:$T$1,0))</f>
        <v>1380242.05</v>
      </c>
      <c r="F5" s="13">
        <f>INDEX([1]Executado_RelA!$B$2:$T$156,MATCH(A5,[1]Executado_RelA!$A$2:$A$156,0),MATCH([1]Executado_RelA!$O$1,[1]Executado_RelA!$B$1:$T$1,0))</f>
        <v>1290149.3799999999</v>
      </c>
      <c r="G5" s="15">
        <f t="shared" si="0"/>
        <v>0.93472690532794578</v>
      </c>
    </row>
    <row r="6" spans="1:7" ht="15.75" thickBot="1">
      <c r="A6" s="5">
        <v>259</v>
      </c>
      <c r="B6" s="6" t="s">
        <v>9</v>
      </c>
      <c r="C6" s="7" t="s">
        <v>14</v>
      </c>
      <c r="D6" s="6" t="s">
        <v>11</v>
      </c>
      <c r="E6" s="13">
        <f>INDEX([1]Executado_RelA!$B$2:$T$156,MATCH(A6,[1]Executado_RelA!$A$2:$A$156,0),MATCH([1]Executado_RelA!$P$1,[1]Executado_RelA!$B$1:$T$1,0))</f>
        <v>1740419.04</v>
      </c>
      <c r="F6" s="13">
        <f>INDEX([1]Executado_RelA!$B$2:$T$156,MATCH(A6,[1]Executado_RelA!$A$2:$A$156,0),MATCH([1]Executado_RelA!$O$1,[1]Executado_RelA!$B$1:$T$1,0))</f>
        <v>1420213.94</v>
      </c>
      <c r="G6" s="15">
        <f t="shared" si="0"/>
        <v>0.81601838830722051</v>
      </c>
    </row>
    <row r="7" spans="1:7" ht="15.75" thickBot="1">
      <c r="A7" s="5">
        <v>188</v>
      </c>
      <c r="B7" s="6" t="s">
        <v>9</v>
      </c>
      <c r="C7" s="7" t="s">
        <v>15</v>
      </c>
      <c r="D7" s="6" t="s">
        <v>11</v>
      </c>
      <c r="E7" s="13">
        <f>INDEX([1]Executado_RelA!$B$2:$T$156,MATCH(A7,[1]Executado_RelA!$A$2:$A$156,0),MATCH([1]Executado_RelA!$P$1,[1]Executado_RelA!$B$1:$T$1,0))</f>
        <v>1572916.1</v>
      </c>
      <c r="F7" s="13">
        <f>INDEX([1]Executado_RelA!$B$2:$T$156,MATCH(A7,[1]Executado_RelA!$A$2:$A$156,0),MATCH([1]Executado_RelA!$O$1,[1]Executado_RelA!$B$1:$T$1,0))</f>
        <v>1276263.93</v>
      </c>
      <c r="G7" s="15">
        <f t="shared" si="0"/>
        <v>0.81139987695465754</v>
      </c>
    </row>
    <row r="8" spans="1:7" ht="15.75" thickBot="1">
      <c r="A8" s="5">
        <v>774</v>
      </c>
      <c r="B8" s="6" t="s">
        <v>16</v>
      </c>
      <c r="C8" s="7" t="s">
        <v>17</v>
      </c>
      <c r="D8" s="6" t="s">
        <v>11</v>
      </c>
      <c r="E8" s="13">
        <f>INDEX([1]Executado_RelA!$B$2:$T$156,MATCH(A8,[1]Executado_RelA!$A$2:$A$156,0),MATCH([1]Executado_RelA!$P$1,[1]Executado_RelA!$B$1:$T$1,0))</f>
        <v>2316827.35</v>
      </c>
      <c r="F8" s="13">
        <f>INDEX([1]Executado_RelA!$B$2:$T$156,MATCH(A8,[1]Executado_RelA!$A$2:$A$156,0),MATCH([1]Executado_RelA!$O$1,[1]Executado_RelA!$B$1:$T$1,0))</f>
        <v>1842608.89</v>
      </c>
      <c r="G8" s="15">
        <f t="shared" si="0"/>
        <v>0.79531558102505995</v>
      </c>
    </row>
    <row r="9" spans="1:7" ht="15.75" thickBot="1">
      <c r="A9" s="5">
        <v>986</v>
      </c>
      <c r="B9" s="6" t="s">
        <v>18</v>
      </c>
      <c r="C9" s="7" t="s">
        <v>19</v>
      </c>
      <c r="D9" s="6" t="s">
        <v>11</v>
      </c>
      <c r="E9" s="13">
        <f>INDEX([1]Executado_RelA!$B$2:$T$156,MATCH(A9,[1]Executado_RelA!$A$2:$A$156,0),MATCH([1]Executado_RelA!$P$1,[1]Executado_RelA!$B$1:$T$1,0))</f>
        <v>2950730.13</v>
      </c>
      <c r="F9" s="13">
        <f>INDEX([1]Executado_RelA!$B$2:$T$156,MATCH(A9,[1]Executado_RelA!$A$2:$A$156,0),MATCH([1]Executado_RelA!$O$1,[1]Executado_RelA!$B$1:$T$1,0))</f>
        <v>2331285.44</v>
      </c>
      <c r="G9" s="15">
        <f t="shared" si="0"/>
        <v>0.79007070700837012</v>
      </c>
    </row>
    <row r="10" spans="1:7" ht="15.75" thickBot="1">
      <c r="A10" s="5">
        <v>772</v>
      </c>
      <c r="B10" s="6" t="s">
        <v>16</v>
      </c>
      <c r="C10" s="7" t="s">
        <v>20</v>
      </c>
      <c r="D10" s="6" t="s">
        <v>11</v>
      </c>
      <c r="E10" s="13">
        <f>INDEX([1]Executado_RelA!$B$2:$T$156,MATCH(A10,[1]Executado_RelA!$A$2:$A$156,0),MATCH([1]Executado_RelA!$P$1,[1]Executado_RelA!$B$1:$T$1,0))</f>
        <v>2797658.7</v>
      </c>
      <c r="F10" s="13">
        <f>INDEX([1]Executado_RelA!$B$2:$T$156,MATCH(A10,[1]Executado_RelA!$A$2:$A$156,0),MATCH([1]Executado_RelA!$O$1,[1]Executado_RelA!$B$1:$T$1,0))</f>
        <v>2209244.7200000002</v>
      </c>
      <c r="G10" s="15">
        <f t="shared" si="0"/>
        <v>0.78967628181378957</v>
      </c>
    </row>
    <row r="11" spans="1:7" ht="15.75" thickBot="1">
      <c r="A11" s="5">
        <v>281</v>
      </c>
      <c r="B11" s="6" t="s">
        <v>9</v>
      </c>
      <c r="C11" s="7" t="s">
        <v>21</v>
      </c>
      <c r="D11" s="6" t="s">
        <v>11</v>
      </c>
      <c r="E11" s="13">
        <f>INDEX([1]Executado_RelA!$B$2:$T$156,MATCH(A11,[1]Executado_RelA!$A$2:$A$156,0),MATCH([1]Executado_RelA!$P$1,[1]Executado_RelA!$B$1:$T$1,0))</f>
        <v>3109830.77</v>
      </c>
      <c r="F11" s="13">
        <f>INDEX([1]Executado_RelA!$B$2:$T$156,MATCH(A11,[1]Executado_RelA!$A$2:$A$156,0),MATCH([1]Executado_RelA!$O$1,[1]Executado_RelA!$B$1:$T$1,0))</f>
        <v>2447163.12</v>
      </c>
      <c r="G11" s="15">
        <f t="shared" si="0"/>
        <v>0.78691199006947898</v>
      </c>
    </row>
    <row r="12" spans="1:7" ht="15.75" thickBot="1">
      <c r="A12" s="5">
        <v>1633</v>
      </c>
      <c r="B12" s="6" t="s">
        <v>9</v>
      </c>
      <c r="C12" s="7" t="s">
        <v>22</v>
      </c>
      <c r="D12" s="6" t="s">
        <v>11</v>
      </c>
      <c r="E12" s="13">
        <f>INDEX([1]Executado_RelA!$B$2:$T$156,MATCH(A12,[1]Executado_RelA!$A$2:$A$156,0),MATCH([1]Executado_RelA!$P$1,[1]Executado_RelA!$B$1:$T$1,0))</f>
        <v>2565218.4300000002</v>
      </c>
      <c r="F12" s="13">
        <f>INDEX([1]Executado_RelA!$B$2:$T$156,MATCH(A12,[1]Executado_RelA!$A$2:$A$156,0),MATCH([1]Executado_RelA!$O$1,[1]Executado_RelA!$B$1:$T$1,0))</f>
        <v>2005409.1</v>
      </c>
      <c r="G12" s="15">
        <f t="shared" si="0"/>
        <v>0.78176933260221426</v>
      </c>
    </row>
    <row r="13" spans="1:7" ht="15.75" thickBot="1">
      <c r="A13" s="5">
        <v>221</v>
      </c>
      <c r="B13" s="6" t="s">
        <v>9</v>
      </c>
      <c r="C13" s="7" t="s">
        <v>23</v>
      </c>
      <c r="D13" s="6" t="s">
        <v>11</v>
      </c>
      <c r="E13" s="13">
        <f>INDEX([1]Executado_RelA!$B$2:$T$156,MATCH(A13,[1]Executado_RelA!$A$2:$A$156,0),MATCH([1]Executado_RelA!$P$1,[1]Executado_RelA!$B$1:$T$1,0))</f>
        <v>1148307.45</v>
      </c>
      <c r="F13" s="13">
        <f>INDEX([1]Executado_RelA!$B$2:$T$156,MATCH(A13,[1]Executado_RelA!$A$2:$A$156,0),MATCH([1]Executado_RelA!$O$1,[1]Executado_RelA!$B$1:$T$1,0))</f>
        <v>892717.04</v>
      </c>
      <c r="G13" s="15">
        <f t="shared" si="0"/>
        <v>0.77741988001558304</v>
      </c>
    </row>
    <row r="14" spans="1:7" ht="15.75" thickBot="1">
      <c r="A14" s="5">
        <v>1733</v>
      </c>
      <c r="B14" s="6" t="s">
        <v>18</v>
      </c>
      <c r="C14" s="7" t="s">
        <v>24</v>
      </c>
      <c r="D14" s="6" t="s">
        <v>11</v>
      </c>
      <c r="E14" s="13">
        <f>INDEX([1]Executado_RelA!$B$2:$T$156,MATCH(A14,[1]Executado_RelA!$A$2:$A$156,0),MATCH([1]Executado_RelA!$P$1,[1]Executado_RelA!$B$1:$T$1,0))</f>
        <v>2078710.69</v>
      </c>
      <c r="F14" s="13">
        <f>INDEX([1]Executado_RelA!$B$2:$T$156,MATCH(A14,[1]Executado_RelA!$A$2:$A$156,0),MATCH([1]Executado_RelA!$O$1,[1]Executado_RelA!$B$1:$T$1,0))</f>
        <v>1564708.78</v>
      </c>
      <c r="G14" s="15">
        <f t="shared" si="0"/>
        <v>0.75273042445363092</v>
      </c>
    </row>
    <row r="15" spans="1:7" ht="15.75" thickBot="1">
      <c r="A15" s="5">
        <v>987</v>
      </c>
      <c r="B15" s="6" t="s">
        <v>18</v>
      </c>
      <c r="C15" s="7" t="s">
        <v>25</v>
      </c>
      <c r="D15" s="6" t="s">
        <v>11</v>
      </c>
      <c r="E15" s="13">
        <f>INDEX([1]Executado_RelA!$B$2:$T$156,MATCH(A15,[1]Executado_RelA!$A$2:$A$156,0),MATCH([1]Executado_RelA!$P$1,[1]Executado_RelA!$B$1:$T$1,0))</f>
        <v>2102467.66</v>
      </c>
      <c r="F15" s="13">
        <f>INDEX([1]Executado_RelA!$B$2:$T$156,MATCH(A15,[1]Executado_RelA!$A$2:$A$156,0),MATCH([1]Executado_RelA!$O$1,[1]Executado_RelA!$B$1:$T$1,0))</f>
        <v>1562887.19</v>
      </c>
      <c r="G15" s="15">
        <f t="shared" si="0"/>
        <v>0.74335849237271967</v>
      </c>
    </row>
    <row r="16" spans="1:7" ht="15.75" thickBot="1">
      <c r="A16" s="5">
        <v>775</v>
      </c>
      <c r="B16" s="6" t="s">
        <v>16</v>
      </c>
      <c r="C16" s="7" t="s">
        <v>26</v>
      </c>
      <c r="D16" s="6" t="s">
        <v>11</v>
      </c>
      <c r="E16" s="13">
        <f>INDEX([1]Executado_RelA!$B$2:$T$156,MATCH(A16,[1]Executado_RelA!$A$2:$A$156,0),MATCH([1]Executado_RelA!$P$1,[1]Executado_RelA!$B$1:$T$1,0))</f>
        <v>2134179.83</v>
      </c>
      <c r="F16" s="13">
        <f>INDEX([1]Executado_RelA!$B$2:$T$156,MATCH(A16,[1]Executado_RelA!$A$2:$A$156,0),MATCH([1]Executado_RelA!$O$1,[1]Executado_RelA!$B$1:$T$1,0))</f>
        <v>1586230.48</v>
      </c>
      <c r="G16" s="15">
        <f t="shared" si="0"/>
        <v>0.74325061913831314</v>
      </c>
    </row>
    <row r="17" spans="1:7" ht="15.75" thickBot="1">
      <c r="A17" s="5">
        <v>1495</v>
      </c>
      <c r="B17" s="6" t="s">
        <v>16</v>
      </c>
      <c r="C17" s="7" t="s">
        <v>27</v>
      </c>
      <c r="D17" s="6" t="s">
        <v>28</v>
      </c>
      <c r="E17" s="13">
        <f>INDEX([1]Executado_RelA!$B$2:$T$156,MATCH(A17,[1]Executado_RelA!$A$2:$A$156,0),MATCH([1]Executado_RelA!$P$1,[1]Executado_RelA!$B$1:$T$1,0))</f>
        <v>3826041.1</v>
      </c>
      <c r="F17" s="13">
        <f>INDEX([1]Executado_RelA!$B$2:$T$156,MATCH(A17,[1]Executado_RelA!$A$2:$A$156,0),MATCH([1]Executado_RelA!$O$1,[1]Executado_RelA!$B$1:$T$1,0))</f>
        <v>2808260.51</v>
      </c>
      <c r="G17" s="15">
        <f t="shared" si="0"/>
        <v>0.73398597573873414</v>
      </c>
    </row>
    <row r="18" spans="1:7" ht="15.75" thickBot="1">
      <c r="A18" s="5">
        <v>1606</v>
      </c>
      <c r="B18" s="6" t="s">
        <v>9</v>
      </c>
      <c r="C18" s="7" t="s">
        <v>29</v>
      </c>
      <c r="D18" s="6" t="s">
        <v>11</v>
      </c>
      <c r="E18" s="13">
        <f>INDEX([1]Executado_RelA!$B$2:$T$156,MATCH(A18,[1]Executado_RelA!$A$2:$A$156,0),MATCH([1]Executado_RelA!$P$1,[1]Executado_RelA!$B$1:$T$1,0))</f>
        <v>1733266.46</v>
      </c>
      <c r="F18" s="13">
        <f>INDEX([1]Executado_RelA!$B$2:$T$156,MATCH(A18,[1]Executado_RelA!$A$2:$A$156,0),MATCH([1]Executado_RelA!$O$1,[1]Executado_RelA!$B$1:$T$1,0))</f>
        <v>1247617.33</v>
      </c>
      <c r="G18" s="15">
        <f t="shared" si="0"/>
        <v>0.71980699955389438</v>
      </c>
    </row>
    <row r="19" spans="1:7" ht="15.75" thickBot="1">
      <c r="A19" s="5">
        <v>1732</v>
      </c>
      <c r="B19" s="6" t="s">
        <v>18</v>
      </c>
      <c r="C19" s="7" t="s">
        <v>30</v>
      </c>
      <c r="D19" s="6" t="s">
        <v>11</v>
      </c>
      <c r="E19" s="13">
        <f>INDEX([1]Executado_RelA!$B$2:$T$156,MATCH(A19,[1]Executado_RelA!$A$2:$A$156,0),MATCH([1]Executado_RelA!$P$1,[1]Executado_RelA!$B$1:$T$1,0))</f>
        <v>2168238.1</v>
      </c>
      <c r="F19" s="13">
        <f>INDEX([1]Executado_RelA!$B$2:$T$156,MATCH(A19,[1]Executado_RelA!$A$2:$A$156,0),MATCH([1]Executado_RelA!$O$1,[1]Executado_RelA!$B$1:$T$1,0))</f>
        <v>1560239.87</v>
      </c>
      <c r="G19" s="15">
        <f t="shared" si="0"/>
        <v>0.71958880807416858</v>
      </c>
    </row>
    <row r="20" spans="1:7" ht="15.75" thickBot="1">
      <c r="A20" s="5">
        <v>206</v>
      </c>
      <c r="B20" s="6" t="s">
        <v>9</v>
      </c>
      <c r="C20" s="7" t="s">
        <v>31</v>
      </c>
      <c r="D20" s="6" t="s">
        <v>11</v>
      </c>
      <c r="E20" s="13">
        <f>INDEX([1]Executado_RelA!$B$2:$T$156,MATCH(A20,[1]Executado_RelA!$A$2:$A$156,0),MATCH([1]Executado_RelA!$P$1,[1]Executado_RelA!$B$1:$T$1,0))</f>
        <v>2147081.52</v>
      </c>
      <c r="F20" s="13">
        <f>INDEX([1]Executado_RelA!$B$2:$T$156,MATCH(A20,[1]Executado_RelA!$A$2:$A$156,0),MATCH([1]Executado_RelA!$O$1,[1]Executado_RelA!$B$1:$T$1,0))</f>
        <v>1540579.81</v>
      </c>
      <c r="G20" s="15">
        <f t="shared" si="0"/>
        <v>0.71752273756238194</v>
      </c>
    </row>
    <row r="21" spans="1:7" ht="15.75" thickBot="1">
      <c r="A21" s="46">
        <v>274</v>
      </c>
      <c r="B21" s="47" t="s">
        <v>9</v>
      </c>
      <c r="C21" s="48" t="s">
        <v>32</v>
      </c>
      <c r="D21" s="47" t="s">
        <v>11</v>
      </c>
      <c r="E21" s="49">
        <f>INDEX([1]Executado_RelA!$B$2:$T$156,MATCH(A21,[1]Executado_RelA!$A$2:$A$156,0),MATCH([1]Executado_RelA!$P$1,[1]Executado_RelA!$B$1:$T$1,0))</f>
        <v>1302161.94</v>
      </c>
      <c r="F21" s="49">
        <f>INDEX([1]Executado_RelA!$B$2:$T$156,MATCH(A21,[1]Executado_RelA!$A$2:$A$156,0),MATCH([1]Executado_RelA!$O$1,[1]Executado_RelA!$B$1:$T$1,0))</f>
        <v>916038.49</v>
      </c>
      <c r="G21" s="15">
        <f t="shared" si="0"/>
        <v>0.70347509158499899</v>
      </c>
    </row>
    <row r="22" spans="1:7" ht="16.5" thickTop="1" thickBot="1">
      <c r="A22" s="20">
        <v>989</v>
      </c>
      <c r="B22" s="21" t="s">
        <v>18</v>
      </c>
      <c r="C22" s="22" t="s">
        <v>33</v>
      </c>
      <c r="D22" s="21" t="s">
        <v>28</v>
      </c>
      <c r="E22" s="23">
        <f>INDEX([1]Executado_RelA!$B$2:$T$156,MATCH(A22,[1]Executado_RelA!$A$2:$A$156,0),MATCH([1]Executado_RelA!$P$1,[1]Executado_RelA!$B$1:$T$1,0))</f>
        <v>2596270.38</v>
      </c>
      <c r="F22" s="23">
        <f>INDEX([1]Executado_RelA!$B$2:$T$156,MATCH(A22,[1]Executado_RelA!$A$2:$A$156,0),MATCH([1]Executado_RelA!$O$1,[1]Executado_RelA!$B$1:$T$1,0))</f>
        <v>1773818.76</v>
      </c>
      <c r="G22" s="15">
        <f t="shared" si="0"/>
        <v>0.68321803987148677</v>
      </c>
    </row>
    <row r="23" spans="1:7" ht="15.75" thickBot="1">
      <c r="A23" s="5">
        <v>990</v>
      </c>
      <c r="B23" s="6" t="s">
        <v>18</v>
      </c>
      <c r="C23" s="7" t="s">
        <v>34</v>
      </c>
      <c r="D23" s="6" t="s">
        <v>11</v>
      </c>
      <c r="E23" s="13">
        <f>INDEX([1]Executado_RelA!$B$2:$T$156,MATCH(A23,[1]Executado_RelA!$A$2:$A$156,0),MATCH([1]Executado_RelA!$P$1,[1]Executado_RelA!$B$1:$T$1,0))</f>
        <v>2620003.38</v>
      </c>
      <c r="F23" s="13">
        <f>INDEX([1]Executado_RelA!$B$2:$T$156,MATCH(A23,[1]Executado_RelA!$A$2:$A$156,0),MATCH([1]Executado_RelA!$O$1,[1]Executado_RelA!$B$1:$T$1,0))</f>
        <v>1784652.38</v>
      </c>
      <c r="G23" s="15">
        <f t="shared" si="0"/>
        <v>0.68116415178059808</v>
      </c>
    </row>
    <row r="24" spans="1:7" ht="15.75" thickBot="1">
      <c r="A24" s="5">
        <v>238</v>
      </c>
      <c r="B24" s="6" t="s">
        <v>9</v>
      </c>
      <c r="C24" s="7" t="s">
        <v>35</v>
      </c>
      <c r="D24" s="6" t="s">
        <v>11</v>
      </c>
      <c r="E24" s="13">
        <f>INDEX([1]Executado_RelA!$B$2:$T$156,MATCH(A24,[1]Executado_RelA!$A$2:$A$156,0),MATCH([1]Executado_RelA!$P$1,[1]Executado_RelA!$B$1:$T$1,0))</f>
        <v>1491313.28</v>
      </c>
      <c r="F24" s="13">
        <f>INDEX([1]Executado_RelA!$B$2:$T$156,MATCH(A24,[1]Executado_RelA!$A$2:$A$156,0),MATCH([1]Executado_RelA!$O$1,[1]Executado_RelA!$B$1:$T$1,0))</f>
        <v>1007715.28</v>
      </c>
      <c r="G24" s="15">
        <f t="shared" si="0"/>
        <v>0.67572339998206143</v>
      </c>
    </row>
    <row r="25" spans="1:7" ht="15.75" thickBot="1">
      <c r="A25" s="5">
        <v>988</v>
      </c>
      <c r="B25" s="6" t="s">
        <v>18</v>
      </c>
      <c r="C25" s="7" t="s">
        <v>36</v>
      </c>
      <c r="D25" s="6" t="s">
        <v>11</v>
      </c>
      <c r="E25" s="13">
        <f>INDEX([1]Executado_RelA!$B$2:$T$156,MATCH(A25,[1]Executado_RelA!$A$2:$A$156,0),MATCH([1]Executado_RelA!$P$1,[1]Executado_RelA!$B$1:$T$1,0))</f>
        <v>2234947.7200000002</v>
      </c>
      <c r="F25" s="13">
        <f>INDEX([1]Executado_RelA!$B$2:$T$156,MATCH(A25,[1]Executado_RelA!$A$2:$A$156,0),MATCH([1]Executado_RelA!$O$1,[1]Executado_RelA!$B$1:$T$1,0))</f>
        <v>1480351.63</v>
      </c>
      <c r="G25" s="15">
        <f t="shared" si="0"/>
        <v>0.66236521631029466</v>
      </c>
    </row>
    <row r="26" spans="1:7" ht="15.75" thickBot="1">
      <c r="A26" s="5">
        <v>279</v>
      </c>
      <c r="B26" s="6" t="s">
        <v>9</v>
      </c>
      <c r="C26" s="7" t="s">
        <v>37</v>
      </c>
      <c r="D26" s="6" t="s">
        <v>11</v>
      </c>
      <c r="E26" s="13">
        <f>INDEX([1]Executado_RelA!$B$2:$T$156,MATCH(A26,[1]Executado_RelA!$A$2:$A$156,0),MATCH([1]Executado_RelA!$P$1,[1]Executado_RelA!$B$1:$T$1,0))</f>
        <v>979242.58</v>
      </c>
      <c r="F26" s="13">
        <f>INDEX([1]Executado_RelA!$B$2:$T$156,MATCH(A26,[1]Executado_RelA!$A$2:$A$156,0),MATCH([1]Executado_RelA!$O$1,[1]Executado_RelA!$B$1:$T$1,0))</f>
        <v>647574.23</v>
      </c>
      <c r="G26" s="15">
        <f t="shared" si="0"/>
        <v>0.66130113541427094</v>
      </c>
    </row>
    <row r="27" spans="1:7" ht="15.75" thickBot="1">
      <c r="A27" s="5">
        <v>764</v>
      </c>
      <c r="B27" s="6" t="s">
        <v>16</v>
      </c>
      <c r="C27" s="7" t="s">
        <v>38</v>
      </c>
      <c r="D27" s="6" t="s">
        <v>11</v>
      </c>
      <c r="E27" s="13">
        <f>INDEX([1]Executado_RelA!$B$2:$T$156,MATCH(A27,[1]Executado_RelA!$A$2:$A$156,0),MATCH([1]Executado_RelA!$P$1,[1]Executado_RelA!$B$1:$T$1,0))</f>
        <v>2100434.64</v>
      </c>
      <c r="F27" s="13">
        <f>INDEX([1]Executado_RelA!$B$2:$T$156,MATCH(A27,[1]Executado_RelA!$A$2:$A$156,0),MATCH([1]Executado_RelA!$O$1,[1]Executado_RelA!$B$1:$T$1,0))</f>
        <v>1377299.4</v>
      </c>
      <c r="G27" s="15">
        <f t="shared" si="0"/>
        <v>0.65572114160143535</v>
      </c>
    </row>
    <row r="28" spans="1:7" ht="26.25" thickBot="1">
      <c r="A28" s="5">
        <v>1736</v>
      </c>
      <c r="B28" s="6" t="s">
        <v>18</v>
      </c>
      <c r="C28" s="7" t="s">
        <v>39</v>
      </c>
      <c r="D28" s="6" t="s">
        <v>11</v>
      </c>
      <c r="E28" s="13">
        <f>INDEX([1]Executado_RelA!$B$2:$T$156,MATCH(A28,[1]Executado_RelA!$A$2:$A$156,0),MATCH([1]Executado_RelA!$P$1,[1]Executado_RelA!$B$1:$T$1,0))</f>
        <v>2592682.48</v>
      </c>
      <c r="F28" s="13">
        <f>INDEX([1]Executado_RelA!$B$2:$T$156,MATCH(A28,[1]Executado_RelA!$A$2:$A$156,0),MATCH([1]Executado_RelA!$O$1,[1]Executado_RelA!$B$1:$T$1,0))</f>
        <v>1677255.87</v>
      </c>
      <c r="G28" s="15">
        <f t="shared" si="0"/>
        <v>0.64691912061672907</v>
      </c>
    </row>
    <row r="29" spans="1:7" ht="15.75" thickBot="1">
      <c r="A29" s="5">
        <v>1021</v>
      </c>
      <c r="B29" s="6" t="s">
        <v>40</v>
      </c>
      <c r="C29" s="7" t="s">
        <v>41</v>
      </c>
      <c r="D29" s="6" t="s">
        <v>11</v>
      </c>
      <c r="E29" s="13">
        <f>INDEX([1]Executado_RelA!$B$2:$T$156,MATCH(A29,[1]Executado_RelA!$A$2:$A$156,0),MATCH([1]Executado_RelA!$P$1,[1]Executado_RelA!$B$1:$T$1,0))</f>
        <v>1591114.79</v>
      </c>
      <c r="F29" s="13">
        <f>INDEX([1]Executado_RelA!$B$2:$T$156,MATCH(A29,[1]Executado_RelA!$A$2:$A$156,0),MATCH([1]Executado_RelA!$O$1,[1]Executado_RelA!$B$1:$T$1,0))</f>
        <v>999050.76</v>
      </c>
      <c r="G29" s="15">
        <f t="shared" si="0"/>
        <v>0.62789357894159226</v>
      </c>
    </row>
    <row r="30" spans="1:7" ht="15.75" thickBot="1">
      <c r="A30" s="5">
        <v>218</v>
      </c>
      <c r="B30" s="6" t="s">
        <v>9</v>
      </c>
      <c r="C30" s="7" t="s">
        <v>42</v>
      </c>
      <c r="D30" s="6" t="s">
        <v>11</v>
      </c>
      <c r="E30" s="13">
        <f>INDEX([1]Executado_RelA!$B$2:$T$156,MATCH(A30,[1]Executado_RelA!$A$2:$A$156,0),MATCH([1]Executado_RelA!$P$1,[1]Executado_RelA!$B$1:$T$1,0))</f>
        <v>1197952.93</v>
      </c>
      <c r="F30" s="13">
        <f>INDEX([1]Executado_RelA!$B$2:$T$156,MATCH(A30,[1]Executado_RelA!$A$2:$A$156,0),MATCH([1]Executado_RelA!$O$1,[1]Executado_RelA!$B$1:$T$1,0))</f>
        <v>751676.29</v>
      </c>
      <c r="G30" s="15">
        <f t="shared" si="0"/>
        <v>0.62746729957077707</v>
      </c>
    </row>
    <row r="31" spans="1:7" ht="15.75" thickBot="1">
      <c r="A31" s="5">
        <v>58</v>
      </c>
      <c r="B31" s="6" t="s">
        <v>9</v>
      </c>
      <c r="C31" s="7" t="s">
        <v>43</v>
      </c>
      <c r="D31" s="6" t="s">
        <v>11</v>
      </c>
      <c r="E31" s="13">
        <f>INDEX([1]Executado_RelA!$B$2:$T$156,MATCH(A31,[1]Executado_RelA!$A$2:$A$156,0),MATCH([1]Executado_RelA!$P$1,[1]Executado_RelA!$B$1:$T$1,0))</f>
        <v>1318362.67</v>
      </c>
      <c r="F31" s="13">
        <f>INDEX([1]Executado_RelA!$B$2:$T$156,MATCH(A31,[1]Executado_RelA!$A$2:$A$156,0),MATCH([1]Executado_RelA!$O$1,[1]Executado_RelA!$B$1:$T$1,0))</f>
        <v>812509.91</v>
      </c>
      <c r="G31" s="15">
        <f t="shared" si="0"/>
        <v>0.61630227287913131</v>
      </c>
    </row>
    <row r="32" spans="1:7" ht="15.75" thickBot="1">
      <c r="A32" s="5">
        <v>765</v>
      </c>
      <c r="B32" s="6" t="s">
        <v>16</v>
      </c>
      <c r="C32" s="7" t="s">
        <v>44</v>
      </c>
      <c r="D32" s="6" t="s">
        <v>28</v>
      </c>
      <c r="E32" s="13">
        <f>INDEX([1]Executado_RelA!$B$2:$T$156,MATCH(A32,[1]Executado_RelA!$A$2:$A$156,0),MATCH([1]Executado_RelA!$P$1,[1]Executado_RelA!$B$1:$T$1,0))</f>
        <v>3014675.35</v>
      </c>
      <c r="F32" s="13">
        <f>INDEX([1]Executado_RelA!$B$2:$T$156,MATCH(A32,[1]Executado_RelA!$A$2:$A$156,0),MATCH([1]Executado_RelA!$O$1,[1]Executado_RelA!$B$1:$T$1,0))</f>
        <v>1750880.79</v>
      </c>
      <c r="G32" s="15">
        <f t="shared" si="0"/>
        <v>0.58078585145163308</v>
      </c>
    </row>
    <row r="33" spans="1:7" ht="15.75" thickBot="1">
      <c r="A33" s="5">
        <v>1730</v>
      </c>
      <c r="B33" s="6" t="s">
        <v>18</v>
      </c>
      <c r="C33" s="7" t="s">
        <v>45</v>
      </c>
      <c r="D33" s="6" t="s">
        <v>11</v>
      </c>
      <c r="E33" s="13">
        <f>INDEX([1]Executado_RelA!$B$2:$T$156,MATCH(A33,[1]Executado_RelA!$A$2:$A$156,0),MATCH([1]Executado_RelA!$P$1,[1]Executado_RelA!$B$1:$T$1,0))</f>
        <v>1640929.7</v>
      </c>
      <c r="F33" s="13">
        <f>INDEX([1]Executado_RelA!$B$2:$T$156,MATCH(A33,[1]Executado_RelA!$A$2:$A$156,0),MATCH([1]Executado_RelA!$O$1,[1]Executado_RelA!$B$1:$T$1,0))</f>
        <v>949621.46</v>
      </c>
      <c r="G33" s="15">
        <f t="shared" si="0"/>
        <v>0.57870941089066763</v>
      </c>
    </row>
    <row r="34" spans="1:7" ht="15.75" thickBot="1">
      <c r="A34" s="5">
        <v>1626</v>
      </c>
      <c r="B34" s="6" t="s">
        <v>9</v>
      </c>
      <c r="C34" s="7" t="s">
        <v>46</v>
      </c>
      <c r="D34" s="6" t="s">
        <v>11</v>
      </c>
      <c r="E34" s="13">
        <f>INDEX([1]Executado_RelA!$B$2:$T$156,MATCH(A34,[1]Executado_RelA!$A$2:$A$156,0),MATCH([1]Executado_RelA!$P$1,[1]Executado_RelA!$B$1:$T$1,0))</f>
        <v>1235477.7</v>
      </c>
      <c r="F34" s="13">
        <f>INDEX([1]Executado_RelA!$B$2:$T$156,MATCH(A34,[1]Executado_RelA!$A$2:$A$156,0),MATCH([1]Executado_RelA!$O$1,[1]Executado_RelA!$B$1:$T$1,0))</f>
        <v>678725.41</v>
      </c>
      <c r="G34" s="15">
        <f t="shared" si="0"/>
        <v>0.54936273637314548</v>
      </c>
    </row>
    <row r="35" spans="1:7" ht="15.75" thickBot="1">
      <c r="A35" s="5">
        <v>1487</v>
      </c>
      <c r="B35" s="6" t="s">
        <v>47</v>
      </c>
      <c r="C35" s="7" t="s">
        <v>48</v>
      </c>
      <c r="D35" s="6" t="s">
        <v>28</v>
      </c>
      <c r="E35" s="13">
        <f>INDEX([1]Executado_RelA!$B$2:$T$156,MATCH(A35,[1]Executado_RelA!$A$2:$A$156,0),MATCH([1]Executado_RelA!$P$1,[1]Executado_RelA!$B$1:$T$1,0))</f>
        <v>3528137.52</v>
      </c>
      <c r="F35" s="13">
        <f>INDEX([1]Executado_RelA!$B$2:$T$156,MATCH(A35,[1]Executado_RelA!$A$2:$A$156,0),MATCH([1]Executado_RelA!$O$1,[1]Executado_RelA!$B$1:$T$1,0))</f>
        <v>1927489.56</v>
      </c>
      <c r="G35" s="15">
        <f t="shared" si="0"/>
        <v>0.54631928292863141</v>
      </c>
    </row>
    <row r="36" spans="1:7" ht="15.75" thickBot="1">
      <c r="A36" s="5">
        <v>285</v>
      </c>
      <c r="B36" s="6" t="s">
        <v>9</v>
      </c>
      <c r="C36" s="7" t="s">
        <v>49</v>
      </c>
      <c r="D36" s="6" t="s">
        <v>11</v>
      </c>
      <c r="E36" s="13">
        <f>INDEX([1]Executado_RelA!$B$2:$T$156,MATCH(A36,[1]Executado_RelA!$A$2:$A$156,0),MATCH([1]Executado_RelA!$P$1,[1]Executado_RelA!$B$1:$T$1,0))</f>
        <v>1904781.28</v>
      </c>
      <c r="F36" s="13">
        <f>INDEX([1]Executado_RelA!$B$2:$T$156,MATCH(A36,[1]Executado_RelA!$A$2:$A$156,0),MATCH([1]Executado_RelA!$O$1,[1]Executado_RelA!$B$1:$T$1,0))</f>
        <v>1019945.9</v>
      </c>
      <c r="G36" s="15">
        <f t="shared" si="0"/>
        <v>0.53546615073831472</v>
      </c>
    </row>
    <row r="37" spans="1:7" ht="15.75" thickBot="1">
      <c r="A37" s="5">
        <v>1506</v>
      </c>
      <c r="B37" s="6" t="s">
        <v>18</v>
      </c>
      <c r="C37" s="7" t="s">
        <v>50</v>
      </c>
      <c r="D37" s="6" t="s">
        <v>11</v>
      </c>
      <c r="E37" s="13">
        <f>INDEX([1]Executado_RelA!$B$2:$T$156,MATCH(A37,[1]Executado_RelA!$A$2:$A$156,0),MATCH([1]Executado_RelA!$P$1,[1]Executado_RelA!$B$1:$T$1,0))</f>
        <v>1629140.77</v>
      </c>
      <c r="F37" s="13">
        <f>INDEX([1]Executado_RelA!$B$2:$T$156,MATCH(A37,[1]Executado_RelA!$A$2:$A$156,0),MATCH([1]Executado_RelA!$O$1,[1]Executado_RelA!$B$1:$T$1,0))</f>
        <v>864677.14</v>
      </c>
      <c r="G37" s="15">
        <f t="shared" si="0"/>
        <v>0.5307565533456019</v>
      </c>
    </row>
    <row r="38" spans="1:7" ht="15.75" thickBot="1">
      <c r="A38" s="5">
        <v>235</v>
      </c>
      <c r="B38" s="6" t="s">
        <v>9</v>
      </c>
      <c r="C38" s="7" t="s">
        <v>51</v>
      </c>
      <c r="D38" s="6" t="s">
        <v>11</v>
      </c>
      <c r="E38" s="13">
        <f>INDEX([1]Executado_RelA!$B$2:$T$156,MATCH(A38,[1]Executado_RelA!$A$2:$A$156,0),MATCH([1]Executado_RelA!$P$1,[1]Executado_RelA!$B$1:$T$1,0))</f>
        <v>1318814.1200000001</v>
      </c>
      <c r="F38" s="13">
        <f>INDEX([1]Executado_RelA!$B$2:$T$156,MATCH(A38,[1]Executado_RelA!$A$2:$A$156,0),MATCH([1]Executado_RelA!$O$1,[1]Executado_RelA!$B$1:$T$1,0))</f>
        <v>694777.57</v>
      </c>
      <c r="G38" s="15">
        <f t="shared" si="0"/>
        <v>0.52681993577684771</v>
      </c>
    </row>
    <row r="39" spans="1:7" ht="15.75" thickBot="1">
      <c r="A39" s="5">
        <v>1004</v>
      </c>
      <c r="B39" s="6" t="s">
        <v>18</v>
      </c>
      <c r="C39" s="7" t="s">
        <v>52</v>
      </c>
      <c r="D39" s="6" t="s">
        <v>11</v>
      </c>
      <c r="E39" s="50">
        <v>6123878.7699999996</v>
      </c>
      <c r="F39" s="50">
        <v>2656533.62</v>
      </c>
      <c r="G39" s="15">
        <v>0.43</v>
      </c>
    </row>
    <row r="40" spans="1:7" ht="15.75" thickBot="1">
      <c r="A40" s="5">
        <v>1034</v>
      </c>
      <c r="B40" s="6" t="s">
        <v>40</v>
      </c>
      <c r="C40" s="7" t="s">
        <v>53</v>
      </c>
      <c r="D40" s="6" t="s">
        <v>11</v>
      </c>
      <c r="E40" s="13">
        <f>INDEX([1]Executado_RelA!$B$2:$T$156,MATCH(A40,[1]Executado_RelA!$A$2:$A$156,0),MATCH([1]Executado_RelA!$P$1,[1]Executado_RelA!$B$1:$T$1,0))</f>
        <v>1883660.85</v>
      </c>
      <c r="F40" s="13">
        <f>INDEX([1]Executado_RelA!$B$2:$T$156,MATCH(A40,[1]Executado_RelA!$A$2:$A$156,0),MATCH([1]Executado_RelA!$O$1,[1]Executado_RelA!$B$1:$T$1,0))</f>
        <v>636901.65</v>
      </c>
      <c r="G40" s="15">
        <f>F40/E40</f>
        <v>0.33811906745314579</v>
      </c>
    </row>
    <row r="41" spans="1:7" ht="15.75" thickBot="1">
      <c r="A41" s="5">
        <v>992</v>
      </c>
      <c r="B41" s="6" t="s">
        <v>18</v>
      </c>
      <c r="C41" s="7" t="s">
        <v>54</v>
      </c>
      <c r="D41" s="6" t="s">
        <v>11</v>
      </c>
      <c r="E41" s="13">
        <v>0</v>
      </c>
      <c r="F41" s="13">
        <v>0</v>
      </c>
      <c r="G41" s="15">
        <v>0</v>
      </c>
    </row>
    <row r="42" spans="1:7" ht="25.5">
      <c r="A42" s="16">
        <v>1735</v>
      </c>
      <c r="B42" s="17" t="s">
        <v>18</v>
      </c>
      <c r="C42" s="18" t="s">
        <v>55</v>
      </c>
      <c r="D42" s="17" t="s">
        <v>11</v>
      </c>
      <c r="E42" s="19">
        <v>0</v>
      </c>
      <c r="F42" s="19">
        <v>0</v>
      </c>
      <c r="G42" s="15">
        <v>0</v>
      </c>
    </row>
    <row r="43" spans="1:7" ht="3.75" customHeight="1"/>
    <row r="44" spans="1:7">
      <c r="A44" s="27"/>
      <c r="B44" s="27"/>
      <c r="C44" s="28" t="s">
        <v>56</v>
      </c>
      <c r="D44" s="28"/>
      <c r="E44" s="29">
        <f>SUMIF($D$3:$D$42,"I",E3:E42)</f>
        <v>67852822.299999997</v>
      </c>
      <c r="F44" s="29">
        <f>SUMIF($D$3:$D$42,"I",F3:F42)</f>
        <v>46341157.249999985</v>
      </c>
      <c r="G44" s="15">
        <f>F44/E44</f>
        <v>0.68296580273566587</v>
      </c>
    </row>
    <row r="45" spans="1:7">
      <c r="A45" s="27"/>
      <c r="B45" s="27"/>
      <c r="C45" s="28" t="s">
        <v>57</v>
      </c>
      <c r="D45" s="28"/>
      <c r="E45" s="29">
        <f>SUMIF($D$3:$D$42,"II",E3:E42)</f>
        <v>12965124.35</v>
      </c>
      <c r="F45" s="29">
        <f>SUMIF($D$3:$D$42,"II",F3:F42)</f>
        <v>8260449.6199999992</v>
      </c>
      <c r="G45" s="15">
        <f>F45/E45</f>
        <v>0.63712845299474508</v>
      </c>
    </row>
    <row r="46" spans="1:7">
      <c r="A46" s="28"/>
      <c r="B46" s="28"/>
      <c r="C46" s="28" t="s">
        <v>58</v>
      </c>
      <c r="D46" s="28"/>
      <c r="E46" s="29">
        <f>SUM(E44:E45)</f>
        <v>80817946.649999991</v>
      </c>
      <c r="F46" s="29">
        <f>SUM(F44:F45)</f>
        <v>54601606.869999982</v>
      </c>
      <c r="G46" s="15">
        <f>F46/E46</f>
        <v>0.67561239963772313</v>
      </c>
    </row>
  </sheetData>
  <autoFilter ref="A2:G42" xr:uid="{C90641DC-0C00-4CE3-A24A-14E873E3CED4}">
    <sortState xmlns:xlrd2="http://schemas.microsoft.com/office/spreadsheetml/2017/richdata2" ref="A3:G42">
      <sortCondition descending="1" ref="G2:G42"/>
    </sortState>
  </autoFilter>
  <conditionalFormatting sqref="G3:G42 G44:G46">
    <cfRule type="colorScale" priority="29">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34C9B1-B7B1-4AF9-A2A3-53D57116DDF5}">
  <sheetPr filterMode="1"/>
  <dimension ref="A1:K30"/>
  <sheetViews>
    <sheetView workbookViewId="0">
      <selection activeCell="A5" sqref="A5:F7"/>
    </sheetView>
  </sheetViews>
  <sheetFormatPr defaultRowHeight="15"/>
  <cols>
    <col min="1" max="1" width="5" bestFit="1" customWidth="1"/>
    <col min="2" max="2" width="7" bestFit="1" customWidth="1"/>
    <col min="3" max="3" width="34.85546875" bestFit="1" customWidth="1"/>
    <col min="4" max="4" width="3.28515625" bestFit="1" customWidth="1"/>
    <col min="5" max="6" width="5.85546875" customWidth="1"/>
    <col min="7" max="7" width="4.140625" customWidth="1"/>
    <col min="8" max="8" width="13.28515625" bestFit="1" customWidth="1"/>
    <col min="9" max="9" width="14.7109375" bestFit="1" customWidth="1"/>
    <col min="11" max="11" width="9.140625" style="10"/>
  </cols>
  <sheetData>
    <row r="1" spans="1:11" ht="30">
      <c r="A1" s="1"/>
      <c r="B1" s="1"/>
      <c r="C1" s="1"/>
      <c r="D1" s="2"/>
      <c r="E1" s="2">
        <v>2020</v>
      </c>
      <c r="F1" s="2"/>
      <c r="G1" s="2"/>
      <c r="H1" s="4" t="s">
        <v>148</v>
      </c>
      <c r="I1" s="4" t="s">
        <v>1</v>
      </c>
      <c r="J1" s="4"/>
      <c r="K1" s="10" t="s">
        <v>93</v>
      </c>
    </row>
    <row r="2" spans="1:11" ht="52.5" customHeight="1">
      <c r="A2" s="1" t="s">
        <v>2</v>
      </c>
      <c r="B2" s="1" t="s">
        <v>3</v>
      </c>
      <c r="C2" s="1" t="s">
        <v>4</v>
      </c>
      <c r="D2" s="2" t="s">
        <v>5</v>
      </c>
      <c r="E2" s="2" t="s">
        <v>60</v>
      </c>
      <c r="F2" s="2" t="s">
        <v>61</v>
      </c>
      <c r="G2" s="2" t="s">
        <v>62</v>
      </c>
      <c r="H2" s="4" t="s">
        <v>6</v>
      </c>
      <c r="I2" s="3" t="s">
        <v>7</v>
      </c>
      <c r="J2" s="4" t="s">
        <v>8</v>
      </c>
      <c r="K2" s="10" t="s">
        <v>63</v>
      </c>
    </row>
    <row r="3" spans="1:11" ht="15.75" hidden="1" thickBot="1">
      <c r="A3" s="30">
        <v>239</v>
      </c>
      <c r="B3" s="31" t="s">
        <v>9</v>
      </c>
      <c r="C3" s="32" t="s">
        <v>149</v>
      </c>
      <c r="D3" s="6" t="s">
        <v>11</v>
      </c>
      <c r="E3" s="6">
        <v>30</v>
      </c>
      <c r="F3" s="6">
        <v>100</v>
      </c>
      <c r="G3" s="6">
        <v>2</v>
      </c>
      <c r="H3" s="13">
        <f>INDEX('[2]Resumo MR'!$B$3:$P$131,MATCH(A3,'[2]Resumo MR'!$A$3:$A$131,0),MATCH($H$1,'[2]Resumo MR'!$B$2:$P$2,0))</f>
        <v>342811.9</v>
      </c>
      <c r="I3" s="13">
        <f>INDEX([3]Equipamentos!$B$2:$J$120,MATCH(A3,[3]Equipamentos!$A$2:$A$120,0),MATCH($I$1,[3]Equipamentos!$B$1:$J$1,0))</f>
        <v>97235.712</v>
      </c>
      <c r="J3" s="15">
        <f>I3/H3</f>
        <v>0.28364158887133145</v>
      </c>
      <c r="K3" s="10">
        <v>45</v>
      </c>
    </row>
    <row r="4" spans="1:11" ht="15.75" hidden="1" thickBot="1">
      <c r="A4" s="30">
        <v>243</v>
      </c>
      <c r="B4" s="31" t="s">
        <v>9</v>
      </c>
      <c r="C4" s="32" t="s">
        <v>67</v>
      </c>
      <c r="D4" s="6" t="s">
        <v>11</v>
      </c>
      <c r="E4" s="6">
        <v>30</v>
      </c>
      <c r="F4" s="6">
        <v>45</v>
      </c>
      <c r="G4" s="6">
        <v>2</v>
      </c>
      <c r="H4" s="13">
        <f>INDEX('[2]Resumo MR'!$B$3:$P$131,MATCH(A4,'[2]Resumo MR'!$A$3:$A$131,0),MATCH($H$1,'[2]Resumo MR'!$B$2:$P$2,0))</f>
        <v>173040.56</v>
      </c>
      <c r="I4" s="13">
        <f>INDEX([3]Equipamentos!$B$2:$J$120,MATCH(A4,[3]Equipamentos!$A$2:$A$120,0),MATCH($I$1,[3]Equipamentos!$B$1:$J$1,0))</f>
        <v>55245</v>
      </c>
      <c r="J4" s="15">
        <f>I4/H4</f>
        <v>0.3192604092358462</v>
      </c>
      <c r="K4" s="10">
        <v>45</v>
      </c>
    </row>
    <row r="5" spans="1:11" ht="15.75" thickBot="1">
      <c r="A5" s="30">
        <v>1901</v>
      </c>
      <c r="B5" s="31" t="s">
        <v>76</v>
      </c>
      <c r="C5" s="32" t="s">
        <v>122</v>
      </c>
      <c r="D5" s="6" t="s">
        <v>28</v>
      </c>
      <c r="E5" s="6">
        <v>45</v>
      </c>
      <c r="F5" s="6">
        <v>100</v>
      </c>
      <c r="G5" s="6">
        <v>3</v>
      </c>
      <c r="H5" s="13">
        <f>INDEX('[2]Resumo MR'!$B$3:$P$131,MATCH(A5,'[2]Resumo MR'!$A$3:$A$131,0),MATCH($H$1,'[2]Resumo MR'!$B$2:$P$2,0))</f>
        <v>376755.01</v>
      </c>
      <c r="I5" s="13">
        <f>INDEX([3]Equipamentos!$B$2:$J$120,MATCH(A5,[3]Equipamentos!$A$2:$A$120,0),MATCH($I$1,[3]Equipamentos!$B$1:$J$1,0))</f>
        <v>144969.68</v>
      </c>
      <c r="J5" s="15">
        <f>I5/H5</f>
        <v>0.38478500922920705</v>
      </c>
      <c r="K5" s="10">
        <v>100</v>
      </c>
    </row>
    <row r="6" spans="1:11" ht="16.5" thickTop="1" thickBot="1">
      <c r="A6" s="33">
        <v>230</v>
      </c>
      <c r="B6" s="34" t="s">
        <v>9</v>
      </c>
      <c r="C6" s="35" t="s">
        <v>116</v>
      </c>
      <c r="D6" s="21" t="s">
        <v>28</v>
      </c>
      <c r="E6" s="21">
        <v>45</v>
      </c>
      <c r="F6" s="21">
        <v>100</v>
      </c>
      <c r="G6" s="21">
        <v>3</v>
      </c>
      <c r="H6" s="23">
        <f>INDEX('[2]Resumo MR'!$B$3:$P$131,MATCH(A6,'[2]Resumo MR'!$A$3:$A$131,0),MATCH($H$1,'[2]Resumo MR'!$B$2:$P$2,0))</f>
        <v>254866.5</v>
      </c>
      <c r="I6" s="23">
        <f>INDEX([3]Equipamentos!$B$2:$J$120,MATCH(A6,[3]Equipamentos!$A$2:$A$120,0),MATCH($I$1,[3]Equipamentos!$B$1:$J$1,0))</f>
        <v>88446</v>
      </c>
      <c r="J6" s="15">
        <f>I6/H6</f>
        <v>0.34702873857490096</v>
      </c>
      <c r="K6" s="10">
        <v>100</v>
      </c>
    </row>
    <row r="7" spans="1:11" ht="15.75" thickBot="1">
      <c r="A7" s="30">
        <v>151</v>
      </c>
      <c r="B7" s="31" t="s">
        <v>9</v>
      </c>
      <c r="C7" s="32" t="s">
        <v>100</v>
      </c>
      <c r="D7" s="6" t="s">
        <v>28</v>
      </c>
      <c r="E7" s="6">
        <v>45</v>
      </c>
      <c r="F7" s="6">
        <v>100</v>
      </c>
      <c r="G7" s="6">
        <v>3</v>
      </c>
      <c r="H7" s="13">
        <f>INDEX('[2]Resumo MR'!$B$3:$P$131,MATCH(A7,'[2]Resumo MR'!$A$3:$A$131,0),MATCH($H$1,'[2]Resumo MR'!$B$2:$P$2,0))</f>
        <v>331075.62</v>
      </c>
      <c r="I7" s="13">
        <f>INDEX([3]Equipamentos!$B$2:$J$120,MATCH(A7,[3]Equipamentos!$A$2:$A$120,0),MATCH($I$1,[3]Equipamentos!$B$1:$J$1,0))</f>
        <v>46670.398000000001</v>
      </c>
      <c r="J7" s="15">
        <f>I7/H7</f>
        <v>0.14096597629266691</v>
      </c>
      <c r="K7" s="10">
        <v>100</v>
      </c>
    </row>
    <row r="8" spans="1:11" ht="15.75" thickBot="1">
      <c r="A8" s="30"/>
      <c r="B8" s="31"/>
      <c r="C8" s="32"/>
      <c r="D8" s="6"/>
      <c r="E8" s="6"/>
      <c r="F8" s="6"/>
      <c r="G8" s="6"/>
      <c r="H8" s="13"/>
      <c r="I8" s="13"/>
      <c r="J8" s="15"/>
    </row>
    <row r="9" spans="1:11" ht="15.75" thickBot="1">
      <c r="A9" s="30"/>
      <c r="B9" s="31"/>
      <c r="C9" s="32"/>
      <c r="D9" s="6"/>
      <c r="E9" s="6"/>
      <c r="F9" s="6"/>
      <c r="G9" s="6"/>
      <c r="H9" s="13"/>
      <c r="I9" s="13"/>
      <c r="J9" s="15"/>
    </row>
    <row r="10" spans="1:11" ht="15.75" thickBot="1">
      <c r="A10" s="30"/>
      <c r="B10" s="31"/>
      <c r="C10" s="32"/>
      <c r="D10" s="6"/>
      <c r="E10" s="6"/>
      <c r="F10" s="6"/>
      <c r="G10" s="6"/>
      <c r="H10" s="13"/>
      <c r="I10" s="13"/>
      <c r="J10" s="15"/>
    </row>
    <row r="11" spans="1:11" ht="15.75" thickBot="1">
      <c r="A11" s="30"/>
      <c r="B11" s="31"/>
      <c r="C11" s="32"/>
      <c r="D11" s="6"/>
      <c r="E11" s="6"/>
      <c r="F11" s="6"/>
      <c r="G11" s="6"/>
      <c r="H11" s="13"/>
      <c r="I11" s="13"/>
      <c r="J11" s="15"/>
    </row>
    <row r="12" spans="1:11" ht="15.75" thickBot="1">
      <c r="A12" s="30"/>
      <c r="B12" s="31"/>
      <c r="C12" s="32"/>
      <c r="D12" s="6"/>
      <c r="E12" s="6"/>
      <c r="F12" s="6"/>
      <c r="G12" s="6"/>
      <c r="H12" s="13"/>
      <c r="I12" s="13"/>
      <c r="J12" s="15"/>
    </row>
    <row r="13" spans="1:11" ht="15.75" thickBot="1">
      <c r="A13" s="30"/>
      <c r="B13" s="31"/>
      <c r="C13" s="32"/>
      <c r="D13" s="6"/>
      <c r="E13" s="6"/>
      <c r="F13" s="6"/>
      <c r="G13" s="6"/>
      <c r="H13" s="13"/>
      <c r="I13" s="13"/>
      <c r="J13" s="15"/>
    </row>
    <row r="14" spans="1:11" ht="15.75" thickBot="1">
      <c r="A14" s="30"/>
      <c r="B14" s="31"/>
      <c r="C14" s="32"/>
      <c r="D14" s="6"/>
      <c r="E14" s="6"/>
      <c r="F14" s="6"/>
      <c r="G14" s="6"/>
      <c r="H14" s="13"/>
      <c r="I14" s="13"/>
      <c r="J14" s="15"/>
    </row>
    <row r="15" spans="1:11" ht="15.75" thickBot="1">
      <c r="A15" s="30"/>
      <c r="B15" s="31"/>
      <c r="C15" s="32"/>
      <c r="D15" s="6"/>
      <c r="E15" s="6"/>
      <c r="F15" s="6"/>
      <c r="G15" s="6"/>
      <c r="H15" s="13"/>
      <c r="I15" s="13"/>
      <c r="J15" s="15"/>
    </row>
    <row r="16" spans="1:11" ht="15.75" thickBot="1">
      <c r="A16" s="30"/>
      <c r="B16" s="31"/>
      <c r="C16" s="32"/>
      <c r="D16" s="6"/>
      <c r="E16" s="6"/>
      <c r="F16" s="6"/>
      <c r="G16" s="6"/>
      <c r="H16" s="13"/>
      <c r="I16" s="13"/>
      <c r="J16" s="15"/>
    </row>
    <row r="17" spans="1:10" ht="15.75" thickBot="1">
      <c r="A17" s="30"/>
      <c r="B17" s="31"/>
      <c r="C17" s="32"/>
      <c r="D17" s="6"/>
      <c r="E17" s="6"/>
      <c r="F17" s="6"/>
      <c r="G17" s="6"/>
      <c r="H17" s="13"/>
      <c r="I17" s="13"/>
      <c r="J17" s="15"/>
    </row>
    <row r="18" spans="1:10" ht="15.75" thickBot="1">
      <c r="A18" s="30"/>
      <c r="B18" s="31"/>
      <c r="C18" s="32"/>
      <c r="D18" s="6"/>
      <c r="E18" s="6"/>
      <c r="F18" s="6"/>
      <c r="G18" s="6"/>
      <c r="H18" s="13"/>
      <c r="I18" s="13"/>
      <c r="J18" s="15"/>
    </row>
    <row r="19" spans="1:10" ht="15.75" thickBot="1">
      <c r="A19" s="30"/>
      <c r="B19" s="31"/>
      <c r="C19" s="32"/>
      <c r="D19" s="6"/>
      <c r="E19" s="6"/>
      <c r="F19" s="6"/>
      <c r="G19" s="6"/>
      <c r="H19" s="13"/>
      <c r="I19" s="13"/>
      <c r="J19" s="15"/>
    </row>
    <row r="20" spans="1:10" ht="15.75" thickBot="1">
      <c r="A20" s="30"/>
      <c r="B20" s="31"/>
      <c r="C20" s="32"/>
      <c r="D20" s="6"/>
      <c r="E20" s="6"/>
      <c r="F20" s="6"/>
      <c r="G20" s="6"/>
      <c r="H20" s="13"/>
      <c r="I20" s="13"/>
      <c r="J20" s="15"/>
    </row>
    <row r="21" spans="1:10" ht="15.75" thickBot="1">
      <c r="A21" s="30"/>
      <c r="B21" s="31"/>
      <c r="C21" s="32"/>
      <c r="D21" s="6"/>
      <c r="E21" s="6"/>
      <c r="F21" s="6"/>
      <c r="G21" s="6"/>
      <c r="H21" s="13"/>
      <c r="I21" s="13"/>
      <c r="J21" s="15"/>
    </row>
    <row r="22" spans="1:10" ht="15.75" thickBot="1">
      <c r="A22" s="30"/>
      <c r="B22" s="31"/>
      <c r="C22" s="32"/>
      <c r="D22" s="6"/>
      <c r="E22" s="6"/>
      <c r="F22" s="6"/>
      <c r="G22" s="6"/>
      <c r="H22" s="13"/>
      <c r="I22" s="13"/>
      <c r="J22" s="15"/>
    </row>
    <row r="23" spans="1:10" ht="15.75" thickBot="1">
      <c r="A23" s="30"/>
      <c r="B23" s="31"/>
      <c r="C23" s="32"/>
      <c r="D23" s="6"/>
      <c r="E23" s="6"/>
      <c r="F23" s="6"/>
      <c r="G23" s="6"/>
      <c r="H23" s="13"/>
      <c r="I23" s="13"/>
      <c r="J23" s="15"/>
    </row>
    <row r="24" spans="1:10" ht="15.75" thickBot="1">
      <c r="A24" s="30"/>
      <c r="B24" s="31"/>
      <c r="C24" s="32"/>
      <c r="D24" s="6"/>
      <c r="E24" s="6"/>
      <c r="F24" s="6"/>
      <c r="G24" s="6"/>
      <c r="H24" s="13"/>
      <c r="I24" s="13"/>
      <c r="J24" s="15"/>
    </row>
    <row r="25" spans="1:10" ht="15.75" thickBot="1">
      <c r="A25" s="30"/>
      <c r="B25" s="31"/>
      <c r="C25" s="32"/>
      <c r="D25" s="6"/>
      <c r="E25" s="6"/>
      <c r="F25" s="6"/>
      <c r="G25" s="6"/>
      <c r="H25" s="13"/>
      <c r="I25" s="13"/>
      <c r="J25" s="15"/>
    </row>
    <row r="26" spans="1:10" ht="15.75" thickBot="1">
      <c r="A26" s="30"/>
      <c r="B26" s="31"/>
      <c r="C26" s="32"/>
      <c r="D26" s="6"/>
      <c r="E26" s="6"/>
      <c r="F26" s="6"/>
      <c r="G26" s="6"/>
      <c r="H26" s="13"/>
      <c r="I26" s="13"/>
      <c r="J26" s="15"/>
    </row>
    <row r="27" spans="1:10" ht="15.75" thickBot="1">
      <c r="A27" s="30"/>
      <c r="B27" s="31"/>
      <c r="C27" s="32"/>
      <c r="D27" s="6"/>
      <c r="E27" s="6"/>
      <c r="F27" s="6"/>
      <c r="G27" s="6"/>
      <c r="H27" s="13"/>
      <c r="I27" s="13"/>
      <c r="J27" s="15"/>
    </row>
    <row r="28" spans="1:10">
      <c r="A28" s="16"/>
      <c r="B28" s="17"/>
      <c r="C28" s="18"/>
      <c r="D28" s="17"/>
      <c r="E28" s="17"/>
      <c r="F28" s="17"/>
      <c r="G28" s="17"/>
      <c r="H28" s="19"/>
      <c r="I28" s="19"/>
      <c r="J28" s="15"/>
    </row>
    <row r="29" spans="1:10">
      <c r="A29" s="27"/>
      <c r="B29" s="27"/>
      <c r="C29" s="28" t="s">
        <v>0</v>
      </c>
      <c r="D29" s="27"/>
      <c r="E29" s="27"/>
      <c r="F29" s="27"/>
      <c r="G29" s="27"/>
      <c r="H29" s="29">
        <f>SUM(H3:H11)</f>
        <v>1478549.5899999999</v>
      </c>
      <c r="I29" s="29">
        <f>SUM(I3:I11)</f>
        <v>432566.79</v>
      </c>
      <c r="J29" s="12">
        <f>I29/H29</f>
        <v>0.29256157042389092</v>
      </c>
    </row>
    <row r="30" spans="1:10">
      <c r="A30" s="27"/>
      <c r="B30" s="27"/>
      <c r="C30" s="28" t="s">
        <v>0</v>
      </c>
      <c r="D30" s="27"/>
      <c r="E30" s="27"/>
      <c r="F30" s="27"/>
      <c r="G30" s="27"/>
      <c r="H30" s="29">
        <f>SUMIF($D$3:$D$28,"II",H3:H28)</f>
        <v>962697.13</v>
      </c>
      <c r="I30" s="29">
        <f>SUMIF($D$3:$D$28,"II",I3:I28)</f>
        <v>280086.07799999998</v>
      </c>
      <c r="J30" s="12">
        <f>I30/H30</f>
        <v>0.29093893528071491</v>
      </c>
    </row>
  </sheetData>
  <autoFilter ref="A2:K7" xr:uid="{B0B8F482-8833-4BF7-9179-A9FF09263FF5}">
    <filterColumn colId="3">
      <filters>
        <filter val="II"/>
      </filters>
    </filterColumn>
    <sortState xmlns:xlrd2="http://schemas.microsoft.com/office/spreadsheetml/2017/richdata2" ref="A5:K7">
      <sortCondition descending="1" ref="J2:J7"/>
    </sortState>
  </autoFilter>
  <conditionalFormatting sqref="J3:J28">
    <cfRule type="colorScale" priority="10">
      <colorScale>
        <cfvo type="min"/>
        <cfvo type="percentile" val="50"/>
        <cfvo type="max"/>
        <color rgb="FFF8696B"/>
        <color rgb="FFFFEB84"/>
        <color rgb="FF63BE7B"/>
      </colorScale>
    </cfRule>
  </conditionalFormatting>
  <conditionalFormatting sqref="J13:J14">
    <cfRule type="colorScale" priority="9">
      <colorScale>
        <cfvo type="min"/>
        <cfvo type="percentile" val="50"/>
        <cfvo type="max"/>
        <color rgb="FFF8696B"/>
        <color rgb="FFFFEB84"/>
        <color rgb="FF63BE7B"/>
      </colorScale>
    </cfRule>
  </conditionalFormatting>
  <conditionalFormatting sqref="J3:J29">
    <cfRule type="colorScale" priority="3">
      <colorScale>
        <cfvo type="min"/>
        <cfvo type="percentile" val="50"/>
        <cfvo type="max"/>
        <color rgb="FFF8696B"/>
        <color rgb="FFFFEB84"/>
        <color rgb="FF63BE7B"/>
      </colorScale>
    </cfRule>
  </conditionalFormatting>
  <conditionalFormatting sqref="J5:J6">
    <cfRule type="colorScale" priority="8">
      <colorScale>
        <cfvo type="min"/>
        <cfvo type="percentile" val="50"/>
        <cfvo type="max"/>
        <color rgb="FFF8696B"/>
        <color rgb="FFFFEB84"/>
        <color rgb="FF63BE7B"/>
      </colorScale>
    </cfRule>
  </conditionalFormatting>
  <conditionalFormatting sqref="J6">
    <cfRule type="colorScale" priority="7">
      <colorScale>
        <cfvo type="min"/>
        <cfvo type="percentile" val="50"/>
        <cfvo type="max"/>
        <color rgb="FFF8696B"/>
        <color rgb="FFFFEB84"/>
        <color rgb="FF63BE7B"/>
      </colorScale>
    </cfRule>
  </conditionalFormatting>
  <conditionalFormatting sqref="J5:J6">
    <cfRule type="colorScale" priority="6">
      <colorScale>
        <cfvo type="min"/>
        <cfvo type="percentile" val="50"/>
        <cfvo type="max"/>
        <color rgb="FFF8696B"/>
        <color rgb="FFFFEB84"/>
        <color rgb="FF63BE7B"/>
      </colorScale>
    </cfRule>
  </conditionalFormatting>
  <conditionalFormatting sqref="J10:J11">
    <cfRule type="colorScale" priority="5">
      <colorScale>
        <cfvo type="min"/>
        <cfvo type="percentile" val="50"/>
        <cfvo type="max"/>
        <color rgb="FFF8696B"/>
        <color rgb="FFFFEB84"/>
        <color rgb="FF63BE7B"/>
      </colorScale>
    </cfRule>
  </conditionalFormatting>
  <conditionalFormatting sqref="J10:J11">
    <cfRule type="colorScale" priority="4">
      <colorScale>
        <cfvo type="min"/>
        <cfvo type="percentile" val="50"/>
        <cfvo type="max"/>
        <color rgb="FFF8696B"/>
        <color rgb="FFFFEB84"/>
        <color rgb="FF63BE7B"/>
      </colorScale>
    </cfRule>
  </conditionalFormatting>
  <conditionalFormatting sqref="J30">
    <cfRule type="colorScale" priority="2">
      <colorScale>
        <cfvo type="min"/>
        <cfvo type="percentile" val="50"/>
        <cfvo type="max"/>
        <color rgb="FFF8696B"/>
        <color rgb="FFFFEB84"/>
        <color rgb="FF63BE7B"/>
      </colorScale>
    </cfRule>
  </conditionalFormatting>
  <conditionalFormatting sqref="J30">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77FEC6-EC7F-4725-91E2-FB05091A47BF}">
  <dimension ref="A1:K30"/>
  <sheetViews>
    <sheetView topLeftCell="A19" workbookViewId="0">
      <selection activeCell="A3" sqref="A3:F9"/>
    </sheetView>
  </sheetViews>
  <sheetFormatPr defaultRowHeight="15"/>
  <cols>
    <col min="1" max="1" width="5" bestFit="1" customWidth="1"/>
    <col min="2" max="2" width="7" bestFit="1" customWidth="1"/>
    <col min="3" max="3" width="34.85546875" bestFit="1" customWidth="1"/>
    <col min="4" max="4" width="3.28515625" bestFit="1" customWidth="1"/>
    <col min="5" max="6" width="5.85546875" customWidth="1"/>
    <col min="7" max="7" width="4.140625" customWidth="1"/>
    <col min="8" max="8" width="13.28515625" bestFit="1" customWidth="1"/>
    <col min="9" max="9" width="14.7109375" bestFit="1" customWidth="1"/>
    <col min="11" max="11" width="9.140625" style="10"/>
  </cols>
  <sheetData>
    <row r="1" spans="1:11" ht="26.25">
      <c r="A1" s="1"/>
      <c r="B1" s="1"/>
      <c r="C1" s="1"/>
      <c r="D1" s="2"/>
      <c r="E1" s="2">
        <v>2020</v>
      </c>
      <c r="F1" s="2"/>
      <c r="G1" s="2"/>
      <c r="H1" s="4" t="s">
        <v>150</v>
      </c>
      <c r="I1" s="4" t="s">
        <v>1</v>
      </c>
      <c r="J1" s="4"/>
      <c r="K1" s="10" t="s">
        <v>93</v>
      </c>
    </row>
    <row r="2" spans="1:11" ht="52.5" customHeight="1">
      <c r="A2" s="1" t="s">
        <v>2</v>
      </c>
      <c r="B2" s="1" t="s">
        <v>3</v>
      </c>
      <c r="C2" s="1" t="s">
        <v>4</v>
      </c>
      <c r="D2" s="2" t="s">
        <v>5</v>
      </c>
      <c r="E2" s="2" t="s">
        <v>60</v>
      </c>
      <c r="F2" s="2" t="s">
        <v>61</v>
      </c>
      <c r="G2" s="2" t="s">
        <v>62</v>
      </c>
      <c r="H2" s="4" t="s">
        <v>6</v>
      </c>
      <c r="I2" s="3" t="s">
        <v>7</v>
      </c>
      <c r="J2" s="4" t="s">
        <v>8</v>
      </c>
      <c r="K2" s="10" t="s">
        <v>63</v>
      </c>
    </row>
    <row r="3" spans="1:11" ht="15.75" thickBot="1">
      <c r="A3" s="30">
        <v>222</v>
      </c>
      <c r="B3" s="31" t="s">
        <v>9</v>
      </c>
      <c r="C3" s="32" t="s">
        <v>101</v>
      </c>
      <c r="D3" s="6" t="s">
        <v>28</v>
      </c>
      <c r="E3" s="6">
        <v>5</v>
      </c>
      <c r="F3" s="6">
        <v>5</v>
      </c>
      <c r="G3" s="6">
        <v>2</v>
      </c>
      <c r="H3" s="13">
        <f>INDEX('[2]Resumo MR'!$B$3:$P$131,MATCH(A3,'[2]Resumo MR'!$A$3:$A$131,0),MATCH($H$1,'[2]Resumo MR'!$B$2:$P$2,0))</f>
        <v>1009052.75</v>
      </c>
      <c r="I3" s="13">
        <f>INDEX([3]Instalações!$B$2:$J$120,MATCH(A3,[3]Instalações!$A$2:$A$120,0),MATCH($I$1,[3]Instalações!$B$1:$J$1,0))</f>
        <v>157500</v>
      </c>
      <c r="J3" s="15">
        <f t="shared" ref="J3:J9" si="0">I3/H3</f>
        <v>0.15608698355958101</v>
      </c>
      <c r="K3" s="10">
        <v>100</v>
      </c>
    </row>
    <row r="4" spans="1:11" ht="15.75" thickBot="1">
      <c r="A4" s="30">
        <v>280</v>
      </c>
      <c r="B4" s="31" t="s">
        <v>9</v>
      </c>
      <c r="C4" s="32" t="s">
        <v>105</v>
      </c>
      <c r="D4" s="6" t="s">
        <v>28</v>
      </c>
      <c r="E4" s="6">
        <v>5</v>
      </c>
      <c r="F4" s="6">
        <v>5</v>
      </c>
      <c r="G4" s="6">
        <v>2</v>
      </c>
      <c r="H4" s="13">
        <f>INDEX('[2]Resumo MR'!$B$3:$P$131,MATCH(A4,'[2]Resumo MR'!$A$3:$A$131,0),MATCH($H$1,'[2]Resumo MR'!$B$2:$P$2,0))</f>
        <v>330000</v>
      </c>
      <c r="I4" s="13">
        <f>INDEX([3]Instalações!$B$2:$J$120,MATCH(A4,[3]Instalações!$A$2:$A$120,0),MATCH($I$1,[3]Instalações!$B$1:$J$1,0))</f>
        <v>2075</v>
      </c>
      <c r="J4" s="15">
        <f t="shared" si="0"/>
        <v>6.2878787878787876E-3</v>
      </c>
      <c r="K4" s="10">
        <v>100</v>
      </c>
    </row>
    <row r="5" spans="1:11" ht="15.75" thickBot="1">
      <c r="A5" s="30">
        <v>258</v>
      </c>
      <c r="B5" s="31" t="s">
        <v>9</v>
      </c>
      <c r="C5" s="32" t="s">
        <v>127</v>
      </c>
      <c r="D5" s="6" t="s">
        <v>28</v>
      </c>
      <c r="E5" s="6">
        <v>5</v>
      </c>
      <c r="F5" s="6">
        <v>5</v>
      </c>
      <c r="G5" s="6">
        <v>2</v>
      </c>
      <c r="H5" s="13">
        <f>INDEX('[2]Resumo MR'!$B$3:$P$131,MATCH(A5,'[2]Resumo MR'!$A$3:$A$131,0),MATCH($H$1,'[2]Resumo MR'!$B$2:$P$2,0))</f>
        <v>278374.40000000002</v>
      </c>
      <c r="I5" s="13">
        <v>0</v>
      </c>
      <c r="J5" s="15">
        <f t="shared" si="0"/>
        <v>0</v>
      </c>
      <c r="K5" s="10">
        <v>100</v>
      </c>
    </row>
    <row r="6" spans="1:11" ht="16.5" thickTop="1" thickBot="1">
      <c r="A6" s="33">
        <v>267</v>
      </c>
      <c r="B6" s="34" t="s">
        <v>9</v>
      </c>
      <c r="C6" s="35" t="s">
        <v>107</v>
      </c>
      <c r="D6" s="21" t="s">
        <v>28</v>
      </c>
      <c r="E6" s="21">
        <v>5</v>
      </c>
      <c r="F6" s="21">
        <v>100</v>
      </c>
      <c r="G6" s="21">
        <v>2</v>
      </c>
      <c r="H6" s="23">
        <f>INDEX('[2]Resumo MR'!$B$3:$P$131,MATCH(A6,'[2]Resumo MR'!$A$3:$A$131,0),MATCH($H$1,'[2]Resumo MR'!$B$2:$P$2,0))</f>
        <v>605123.59</v>
      </c>
      <c r="I6" s="23">
        <f>INDEX([3]Instalações!$B$2:$J$120,MATCH(A6,[3]Instalações!$A$2:$A$120,0),MATCH($I$1,[3]Instalações!$B$1:$J$1,0))</f>
        <v>135448.81000000003</v>
      </c>
      <c r="J6" s="15">
        <f t="shared" si="0"/>
        <v>0.22383660501485331</v>
      </c>
      <c r="K6" s="10">
        <v>100</v>
      </c>
    </row>
    <row r="7" spans="1:11" ht="15.75" thickBot="1">
      <c r="A7" s="30">
        <v>1901</v>
      </c>
      <c r="B7" s="31" t="s">
        <v>76</v>
      </c>
      <c r="C7" s="32" t="s">
        <v>122</v>
      </c>
      <c r="D7" s="6" t="s">
        <v>28</v>
      </c>
      <c r="E7" s="6">
        <v>5</v>
      </c>
      <c r="F7" s="6">
        <v>100</v>
      </c>
      <c r="G7" s="6">
        <v>2</v>
      </c>
      <c r="H7" s="13">
        <f>INDEX('[2]Resumo MR'!$B$3:$P$131,MATCH(A7,'[2]Resumo MR'!$A$3:$A$131,0),MATCH($H$1,'[2]Resumo MR'!$B$2:$P$2,0))</f>
        <v>1312736.04</v>
      </c>
      <c r="I7" s="13">
        <v>0</v>
      </c>
      <c r="J7" s="15">
        <f t="shared" si="0"/>
        <v>0</v>
      </c>
      <c r="K7" s="10">
        <v>100</v>
      </c>
    </row>
    <row r="8" spans="1:11" ht="15.75" thickBot="1">
      <c r="A8" s="30">
        <v>455</v>
      </c>
      <c r="B8" s="31" t="s">
        <v>76</v>
      </c>
      <c r="C8" s="32" t="s">
        <v>114</v>
      </c>
      <c r="D8" s="6" t="s">
        <v>28</v>
      </c>
      <c r="E8" s="6">
        <v>5</v>
      </c>
      <c r="F8" s="6">
        <v>100</v>
      </c>
      <c r="G8" s="6">
        <v>2</v>
      </c>
      <c r="H8" s="13">
        <f>INDEX('[2]Resumo MR'!$B$3:$P$131,MATCH(A8,'[2]Resumo MR'!$A$3:$A$131,0),MATCH($H$1,'[2]Resumo MR'!$B$2:$P$2,0))</f>
        <v>1093975.92</v>
      </c>
      <c r="I8" s="13">
        <v>0</v>
      </c>
      <c r="J8" s="15">
        <f t="shared" si="0"/>
        <v>0</v>
      </c>
      <c r="K8" s="10">
        <v>100</v>
      </c>
    </row>
    <row r="9" spans="1:11" ht="15.75" thickBot="1">
      <c r="A9" s="30">
        <v>220</v>
      </c>
      <c r="B9" s="31" t="s">
        <v>9</v>
      </c>
      <c r="C9" s="32" t="s">
        <v>134</v>
      </c>
      <c r="D9" s="6" t="s">
        <v>28</v>
      </c>
      <c r="E9" s="6">
        <v>5</v>
      </c>
      <c r="F9" s="6">
        <v>100</v>
      </c>
      <c r="G9" s="6">
        <v>2</v>
      </c>
      <c r="H9" s="13">
        <f>INDEX('[2]Resumo MR'!$B$3:$P$131,MATCH(A9,'[2]Resumo MR'!$A$3:$A$131,0),MATCH($H$1,'[2]Resumo MR'!$B$2:$P$2,0))</f>
        <v>539624.25</v>
      </c>
      <c r="I9" s="13">
        <f>INDEX([3]Instalações!$B$2:$J$120,MATCH(A9,[3]Instalações!$A$2:$A$120,0),MATCH($I$1,[3]Instalações!$B$1:$J$1,0))</f>
        <v>2525.12</v>
      </c>
      <c r="J9" s="15">
        <f t="shared" si="0"/>
        <v>4.6794042335940242E-3</v>
      </c>
      <c r="K9" s="10">
        <v>100</v>
      </c>
    </row>
    <row r="10" spans="1:11" ht="15.75" thickBot="1">
      <c r="A10" s="30"/>
      <c r="B10" s="31"/>
      <c r="C10" s="32"/>
      <c r="D10" s="6"/>
      <c r="E10" s="6"/>
      <c r="F10" s="6"/>
      <c r="G10" s="6"/>
      <c r="H10" s="13"/>
      <c r="I10" s="13"/>
      <c r="J10" s="15"/>
    </row>
    <row r="11" spans="1:11" ht="15.75" thickBot="1">
      <c r="A11" s="30"/>
      <c r="B11" s="31"/>
      <c r="C11" s="32"/>
      <c r="D11" s="6"/>
      <c r="E11" s="6"/>
      <c r="F11" s="6"/>
      <c r="G11" s="6"/>
      <c r="H11" s="13"/>
      <c r="I11" s="13"/>
      <c r="J11" s="15"/>
    </row>
    <row r="12" spans="1:11" ht="15.75" thickBot="1">
      <c r="A12" s="30"/>
      <c r="B12" s="31"/>
      <c r="C12" s="32"/>
      <c r="D12" s="6"/>
      <c r="E12" s="6"/>
      <c r="F12" s="6"/>
      <c r="G12" s="6"/>
      <c r="H12" s="13"/>
      <c r="I12" s="13"/>
      <c r="J12" s="15"/>
    </row>
    <row r="13" spans="1:11" ht="15.75" thickBot="1">
      <c r="A13" s="30"/>
      <c r="B13" s="31"/>
      <c r="C13" s="32"/>
      <c r="D13" s="6"/>
      <c r="E13" s="6"/>
      <c r="F13" s="6"/>
      <c r="G13" s="6"/>
      <c r="H13" s="13"/>
      <c r="I13" s="13"/>
      <c r="J13" s="15"/>
    </row>
    <row r="14" spans="1:11" ht="15.75" thickBot="1">
      <c r="A14" s="30"/>
      <c r="B14" s="31"/>
      <c r="C14" s="32"/>
      <c r="D14" s="6"/>
      <c r="E14" s="6"/>
      <c r="F14" s="6"/>
      <c r="G14" s="6"/>
      <c r="H14" s="13"/>
      <c r="I14" s="13"/>
      <c r="J14" s="15"/>
    </row>
    <row r="15" spans="1:11" ht="15.75" thickBot="1">
      <c r="A15" s="30"/>
      <c r="B15" s="31"/>
      <c r="C15" s="32"/>
      <c r="D15" s="6"/>
      <c r="E15" s="6"/>
      <c r="F15" s="6"/>
      <c r="G15" s="6"/>
      <c r="H15" s="13"/>
      <c r="I15" s="13"/>
      <c r="J15" s="15"/>
    </row>
    <row r="16" spans="1:11" ht="15.75" thickBot="1">
      <c r="A16" s="30"/>
      <c r="B16" s="31"/>
      <c r="C16" s="32"/>
      <c r="D16" s="6"/>
      <c r="E16" s="6"/>
      <c r="F16" s="6"/>
      <c r="G16" s="6"/>
      <c r="H16" s="13"/>
      <c r="I16" s="13"/>
      <c r="J16" s="15"/>
    </row>
    <row r="17" spans="1:10" ht="15.75" thickBot="1">
      <c r="A17" s="30"/>
      <c r="B17" s="31"/>
      <c r="C17" s="32"/>
      <c r="D17" s="6"/>
      <c r="E17" s="6"/>
      <c r="F17" s="6"/>
      <c r="G17" s="6"/>
      <c r="H17" s="13"/>
      <c r="I17" s="13"/>
      <c r="J17" s="15"/>
    </row>
    <row r="18" spans="1:10" ht="15.75" thickBot="1">
      <c r="A18" s="30"/>
      <c r="B18" s="31"/>
      <c r="C18" s="32"/>
      <c r="D18" s="6"/>
      <c r="E18" s="6"/>
      <c r="F18" s="6"/>
      <c r="G18" s="6"/>
      <c r="H18" s="13"/>
      <c r="I18" s="13"/>
      <c r="J18" s="15"/>
    </row>
    <row r="19" spans="1:10" ht="15.75" thickBot="1">
      <c r="A19" s="30"/>
      <c r="B19" s="31"/>
      <c r="C19" s="32"/>
      <c r="D19" s="6"/>
      <c r="E19" s="6"/>
      <c r="F19" s="6"/>
      <c r="G19" s="6"/>
      <c r="H19" s="13"/>
      <c r="I19" s="13"/>
      <c r="J19" s="15"/>
    </row>
    <row r="20" spans="1:10" ht="15.75" thickBot="1">
      <c r="A20" s="30"/>
      <c r="B20" s="31"/>
      <c r="C20" s="32"/>
      <c r="D20" s="6"/>
      <c r="E20" s="6"/>
      <c r="F20" s="6"/>
      <c r="G20" s="6"/>
      <c r="H20" s="13"/>
      <c r="I20" s="13"/>
      <c r="J20" s="15"/>
    </row>
    <row r="21" spans="1:10" ht="15.75" thickBot="1">
      <c r="A21" s="30"/>
      <c r="B21" s="31"/>
      <c r="C21" s="32"/>
      <c r="D21" s="6"/>
      <c r="E21" s="6"/>
      <c r="F21" s="6"/>
      <c r="G21" s="6"/>
      <c r="H21" s="13"/>
      <c r="I21" s="13"/>
      <c r="J21" s="15"/>
    </row>
    <row r="22" spans="1:10" ht="15.75" thickBot="1">
      <c r="A22" s="30"/>
      <c r="B22" s="31"/>
      <c r="C22" s="32"/>
      <c r="D22" s="6"/>
      <c r="E22" s="6"/>
      <c r="F22" s="6"/>
      <c r="G22" s="6"/>
      <c r="H22" s="13"/>
      <c r="I22" s="13"/>
      <c r="J22" s="15"/>
    </row>
    <row r="23" spans="1:10" ht="15.75" thickBot="1">
      <c r="A23" s="30"/>
      <c r="B23" s="31"/>
      <c r="C23" s="32"/>
      <c r="D23" s="6"/>
      <c r="E23" s="6"/>
      <c r="F23" s="6"/>
      <c r="G23" s="6"/>
      <c r="H23" s="13"/>
      <c r="I23" s="13"/>
      <c r="J23" s="15"/>
    </row>
    <row r="24" spans="1:10" ht="15.75" thickBot="1">
      <c r="A24" s="30"/>
      <c r="B24" s="31"/>
      <c r="C24" s="32"/>
      <c r="D24" s="6"/>
      <c r="E24" s="6"/>
      <c r="F24" s="6"/>
      <c r="G24" s="6"/>
      <c r="H24" s="13"/>
      <c r="I24" s="13"/>
      <c r="J24" s="15"/>
    </row>
    <row r="25" spans="1:10" ht="15.75" thickBot="1">
      <c r="A25" s="30"/>
      <c r="B25" s="31"/>
      <c r="C25" s="32"/>
      <c r="D25" s="6"/>
      <c r="E25" s="6"/>
      <c r="F25" s="6"/>
      <c r="G25" s="6"/>
      <c r="H25" s="13"/>
      <c r="I25" s="13"/>
      <c r="J25" s="15"/>
    </row>
    <row r="26" spans="1:10" ht="15.75" thickBot="1">
      <c r="A26" s="30"/>
      <c r="B26" s="31"/>
      <c r="C26" s="32"/>
      <c r="D26" s="6"/>
      <c r="E26" s="6"/>
      <c r="F26" s="6"/>
      <c r="G26" s="6"/>
      <c r="H26" s="13"/>
      <c r="I26" s="13"/>
      <c r="J26" s="15"/>
    </row>
    <row r="27" spans="1:10" ht="15.75" thickBot="1">
      <c r="A27" s="30"/>
      <c r="B27" s="31"/>
      <c r="C27" s="32"/>
      <c r="D27" s="6"/>
      <c r="E27" s="6"/>
      <c r="F27" s="6"/>
      <c r="G27" s="6"/>
      <c r="H27" s="13"/>
      <c r="I27" s="13"/>
      <c r="J27" s="15"/>
    </row>
    <row r="28" spans="1:10">
      <c r="A28" s="16"/>
      <c r="B28" s="17"/>
      <c r="C28" s="18"/>
      <c r="D28" s="17"/>
      <c r="E28" s="17"/>
      <c r="F28" s="17"/>
      <c r="G28" s="17"/>
      <c r="H28" s="19"/>
      <c r="I28" s="19"/>
      <c r="J28" s="15"/>
    </row>
    <row r="29" spans="1:10">
      <c r="A29" s="27"/>
      <c r="B29" s="27"/>
      <c r="C29" s="28" t="s">
        <v>0</v>
      </c>
      <c r="D29" s="27"/>
      <c r="E29" s="27"/>
      <c r="F29" s="27"/>
      <c r="G29" s="27"/>
      <c r="H29" s="29">
        <f>SUM(H3:H11)</f>
        <v>5168886.9499999993</v>
      </c>
      <c r="I29" s="29">
        <f>SUM(I3:I11)</f>
        <v>297548.93000000005</v>
      </c>
      <c r="J29" s="12">
        <f>I29/H29</f>
        <v>5.7565377784089496E-2</v>
      </c>
    </row>
    <row r="30" spans="1:10">
      <c r="A30" s="27"/>
      <c r="B30" s="27"/>
      <c r="C30" s="28" t="s">
        <v>0</v>
      </c>
      <c r="D30" s="27"/>
      <c r="E30" s="27"/>
      <c r="F30" s="27"/>
      <c r="G30" s="27"/>
      <c r="H30" s="29">
        <f>SUMIF($D$3:$D$28,"II",H3:H28)</f>
        <v>5168886.9499999993</v>
      </c>
      <c r="I30" s="29">
        <f>SUMIF($D$3:$D$28,"II",I3:I28)</f>
        <v>297548.93000000005</v>
      </c>
      <c r="J30" s="12">
        <f>I30/H30</f>
        <v>5.7565377784089496E-2</v>
      </c>
    </row>
  </sheetData>
  <autoFilter ref="A2:K9" xr:uid="{B0B8F482-8833-4BF7-9179-A9FF09263FF5}">
    <sortState xmlns:xlrd2="http://schemas.microsoft.com/office/spreadsheetml/2017/richdata2" ref="A3:K9">
      <sortCondition ref="F2:F9"/>
    </sortState>
  </autoFilter>
  <conditionalFormatting sqref="J3:J28">
    <cfRule type="colorScale" priority="10">
      <colorScale>
        <cfvo type="min"/>
        <cfvo type="percentile" val="50"/>
        <cfvo type="max"/>
        <color rgb="FFF8696B"/>
        <color rgb="FFFFEB84"/>
        <color rgb="FF63BE7B"/>
      </colorScale>
    </cfRule>
  </conditionalFormatting>
  <conditionalFormatting sqref="J13:J14">
    <cfRule type="colorScale" priority="9">
      <colorScale>
        <cfvo type="min"/>
        <cfvo type="percentile" val="50"/>
        <cfvo type="max"/>
        <color rgb="FFF8696B"/>
        <color rgb="FFFFEB84"/>
        <color rgb="FF63BE7B"/>
      </colorScale>
    </cfRule>
  </conditionalFormatting>
  <conditionalFormatting sqref="J3:J29">
    <cfRule type="colorScale" priority="3">
      <colorScale>
        <cfvo type="min"/>
        <cfvo type="percentile" val="50"/>
        <cfvo type="max"/>
        <color rgb="FFF8696B"/>
        <color rgb="FFFFEB84"/>
        <color rgb="FF63BE7B"/>
      </colorScale>
    </cfRule>
  </conditionalFormatting>
  <conditionalFormatting sqref="J5:J6">
    <cfRule type="colorScale" priority="8">
      <colorScale>
        <cfvo type="min"/>
        <cfvo type="percentile" val="50"/>
        <cfvo type="max"/>
        <color rgb="FFF8696B"/>
        <color rgb="FFFFEB84"/>
        <color rgb="FF63BE7B"/>
      </colorScale>
    </cfRule>
  </conditionalFormatting>
  <conditionalFormatting sqref="J6">
    <cfRule type="colorScale" priority="7">
      <colorScale>
        <cfvo type="min"/>
        <cfvo type="percentile" val="50"/>
        <cfvo type="max"/>
        <color rgb="FFF8696B"/>
        <color rgb="FFFFEB84"/>
        <color rgb="FF63BE7B"/>
      </colorScale>
    </cfRule>
  </conditionalFormatting>
  <conditionalFormatting sqref="J5:J6">
    <cfRule type="colorScale" priority="6">
      <colorScale>
        <cfvo type="min"/>
        <cfvo type="percentile" val="50"/>
        <cfvo type="max"/>
        <color rgb="FFF8696B"/>
        <color rgb="FFFFEB84"/>
        <color rgb="FF63BE7B"/>
      </colorScale>
    </cfRule>
  </conditionalFormatting>
  <conditionalFormatting sqref="J10:J11">
    <cfRule type="colorScale" priority="5">
      <colorScale>
        <cfvo type="min"/>
        <cfvo type="percentile" val="50"/>
        <cfvo type="max"/>
        <color rgb="FFF8696B"/>
        <color rgb="FFFFEB84"/>
        <color rgb="FF63BE7B"/>
      </colorScale>
    </cfRule>
  </conditionalFormatting>
  <conditionalFormatting sqref="J10:J11">
    <cfRule type="colorScale" priority="4">
      <colorScale>
        <cfvo type="min"/>
        <cfvo type="percentile" val="50"/>
        <cfvo type="max"/>
        <color rgb="FFF8696B"/>
        <color rgb="FFFFEB84"/>
        <color rgb="FF63BE7B"/>
      </colorScale>
    </cfRule>
  </conditionalFormatting>
  <conditionalFormatting sqref="J30">
    <cfRule type="colorScale" priority="2">
      <colorScale>
        <cfvo type="min"/>
        <cfvo type="percentile" val="50"/>
        <cfvo type="max"/>
        <color rgb="FFF8696B"/>
        <color rgb="FFFFEB84"/>
        <color rgb="FF63BE7B"/>
      </colorScale>
    </cfRule>
  </conditionalFormatting>
  <conditionalFormatting sqref="J30">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5DF7E1-B3D5-4DD2-BF1B-EFB6E2C74C30}">
  <dimension ref="A1:L30"/>
  <sheetViews>
    <sheetView topLeftCell="A7" workbookViewId="0">
      <selection activeCell="I30" sqref="I30"/>
    </sheetView>
  </sheetViews>
  <sheetFormatPr defaultRowHeight="15"/>
  <cols>
    <col min="1" max="1" width="5" bestFit="1" customWidth="1"/>
    <col min="2" max="2" width="7" bestFit="1" customWidth="1"/>
    <col min="3" max="3" width="34.85546875" bestFit="1" customWidth="1"/>
    <col min="4" max="4" width="3.28515625" bestFit="1" customWidth="1"/>
    <col min="5" max="6" width="5.85546875" customWidth="1"/>
    <col min="7" max="7" width="4.140625" customWidth="1"/>
    <col min="8" max="8" width="13.28515625" bestFit="1" customWidth="1"/>
    <col min="9" max="9" width="14.7109375" bestFit="1" customWidth="1"/>
    <col min="11" max="11" width="9.140625" style="10"/>
  </cols>
  <sheetData>
    <row r="1" spans="1:12" ht="26.25">
      <c r="A1" s="1"/>
      <c r="B1" s="1"/>
      <c r="C1" s="1"/>
      <c r="D1" s="2"/>
      <c r="E1" s="2">
        <v>2020</v>
      </c>
      <c r="F1" s="2"/>
      <c r="G1" s="2"/>
      <c r="H1" s="4" t="s">
        <v>151</v>
      </c>
      <c r="I1" s="4" t="s">
        <v>1</v>
      </c>
      <c r="J1" s="4"/>
      <c r="K1" s="10" t="s">
        <v>93</v>
      </c>
    </row>
    <row r="2" spans="1:12" ht="52.5" customHeight="1">
      <c r="A2" s="1" t="s">
        <v>2</v>
      </c>
      <c r="B2" s="1" t="s">
        <v>3</v>
      </c>
      <c r="C2" s="1" t="s">
        <v>4</v>
      </c>
      <c r="D2" s="2" t="s">
        <v>5</v>
      </c>
      <c r="E2" s="2" t="s">
        <v>60</v>
      </c>
      <c r="F2" s="2" t="s">
        <v>61</v>
      </c>
      <c r="G2" s="2" t="s">
        <v>62</v>
      </c>
      <c r="H2" s="4" t="s">
        <v>6</v>
      </c>
      <c r="I2" s="3" t="s">
        <v>7</v>
      </c>
      <c r="J2" s="4" t="s">
        <v>8</v>
      </c>
      <c r="K2" s="10" t="s">
        <v>63</v>
      </c>
      <c r="L2" s="59"/>
    </row>
    <row r="3" spans="1:12" ht="15.75" thickBot="1">
      <c r="A3" s="30">
        <v>267</v>
      </c>
      <c r="B3" s="31" t="s">
        <v>9</v>
      </c>
      <c r="C3" s="32" t="s">
        <v>107</v>
      </c>
      <c r="D3" s="6" t="s">
        <v>28</v>
      </c>
      <c r="E3" s="6">
        <v>0</v>
      </c>
      <c r="F3" s="6">
        <v>40</v>
      </c>
      <c r="G3" s="6">
        <v>1</v>
      </c>
      <c r="H3" s="13">
        <f>INDEX('[2]Resumo MR'!$B$3:$P$131,MATCH(A3,'[2]Resumo MR'!$A$3:$A$131,0),MATCH($H$1,'[2]Resumo MR'!$B$2:$P$2,0))</f>
        <v>45000</v>
      </c>
      <c r="I3" s="13">
        <v>0</v>
      </c>
      <c r="J3" s="15">
        <f t="shared" ref="J3:J26" si="0">I3/H3</f>
        <v>0</v>
      </c>
      <c r="K3" s="10">
        <v>100</v>
      </c>
      <c r="L3" s="60"/>
    </row>
    <row r="4" spans="1:12" ht="15.75" thickBot="1">
      <c r="A4" s="30">
        <v>242</v>
      </c>
      <c r="B4" s="31" t="s">
        <v>9</v>
      </c>
      <c r="C4" s="32" t="s">
        <v>125</v>
      </c>
      <c r="D4" s="6" t="s">
        <v>28</v>
      </c>
      <c r="E4" s="6">
        <v>0</v>
      </c>
      <c r="F4" s="6">
        <v>40</v>
      </c>
      <c r="G4" s="6">
        <v>1</v>
      </c>
      <c r="H4" s="13">
        <f>INDEX('[2]Resumo MR'!$B$3:$P$131,MATCH(A4,'[2]Resumo MR'!$A$3:$A$131,0),MATCH($H$1,'[2]Resumo MR'!$B$2:$P$2,0))</f>
        <v>99484</v>
      </c>
      <c r="I4" s="13">
        <f>INDEX([3]Pesquisa!$B$2:$J$120,MATCH(A4,[3]Pesquisa!$A$2:$A$120,0),MATCH($I$1,[3]Pesquisa!$B$1:$J$1,0))</f>
        <v>7057.17</v>
      </c>
      <c r="J4" s="15">
        <f t="shared" si="0"/>
        <v>7.0937738731856381E-2</v>
      </c>
      <c r="K4" s="10">
        <v>100</v>
      </c>
      <c r="L4" s="60"/>
    </row>
    <row r="5" spans="1:12" ht="15.75" thickBot="1">
      <c r="A5" s="30">
        <v>209</v>
      </c>
      <c r="B5" s="31" t="s">
        <v>9</v>
      </c>
      <c r="C5" s="32" t="s">
        <v>90</v>
      </c>
      <c r="D5" s="6" t="s">
        <v>28</v>
      </c>
      <c r="E5" s="6">
        <v>40</v>
      </c>
      <c r="F5" s="6">
        <v>40</v>
      </c>
      <c r="G5" s="6">
        <v>3</v>
      </c>
      <c r="H5" s="13">
        <f>INDEX('[2]Resumo MR'!$B$3:$P$131,MATCH(A5,'[2]Resumo MR'!$A$3:$A$131,0),MATCH($H$1,'[2]Resumo MR'!$B$2:$P$2,0))</f>
        <v>111120.48999999999</v>
      </c>
      <c r="I5" s="13">
        <f>INDEX([3]Pesquisa!$B$2:$J$120,MATCH(A5,[3]Pesquisa!$A$2:$A$120,0),MATCH($I$1,[3]Pesquisa!$B$1:$J$1,0))</f>
        <v>41619.409999999996</v>
      </c>
      <c r="J5" s="15">
        <f t="shared" si="0"/>
        <v>0.37454307481905452</v>
      </c>
      <c r="K5" s="10">
        <v>100</v>
      </c>
      <c r="L5" s="60"/>
    </row>
    <row r="6" spans="1:12" ht="15.75" thickBot="1">
      <c r="A6" s="30">
        <v>232</v>
      </c>
      <c r="B6" s="31" t="s">
        <v>9</v>
      </c>
      <c r="C6" s="32" t="s">
        <v>103</v>
      </c>
      <c r="D6" s="6" t="s">
        <v>28</v>
      </c>
      <c r="E6" s="6">
        <v>40</v>
      </c>
      <c r="F6" s="6">
        <v>40</v>
      </c>
      <c r="G6" s="6">
        <v>3</v>
      </c>
      <c r="H6" s="13">
        <f>INDEX('[2]Resumo MR'!$B$3:$P$131,MATCH(A6,'[2]Resumo MR'!$A$3:$A$131,0),MATCH($H$1,'[2]Resumo MR'!$B$2:$P$2,0))</f>
        <v>132277</v>
      </c>
      <c r="I6" s="13">
        <f>INDEX([3]Pesquisa!$B$2:$J$120,MATCH(A6,[3]Pesquisa!$A$2:$A$120,0),MATCH($I$1,[3]Pesquisa!$B$1:$J$1,0))</f>
        <v>45720.5</v>
      </c>
      <c r="J6" s="15">
        <f t="shared" si="0"/>
        <v>0.34564209953355457</v>
      </c>
      <c r="K6" s="10">
        <v>100</v>
      </c>
      <c r="L6" s="60"/>
    </row>
    <row r="7" spans="1:12" ht="15.75" thickBot="1">
      <c r="A7" s="30">
        <v>222</v>
      </c>
      <c r="B7" s="31" t="s">
        <v>9</v>
      </c>
      <c r="C7" s="32" t="s">
        <v>101</v>
      </c>
      <c r="D7" s="6" t="s">
        <v>28</v>
      </c>
      <c r="E7" s="6">
        <v>40</v>
      </c>
      <c r="F7" s="6">
        <v>40</v>
      </c>
      <c r="G7" s="6">
        <v>3</v>
      </c>
      <c r="H7" s="13">
        <f>INDEX('[2]Resumo MR'!$B$3:$P$131,MATCH(A7,'[2]Resumo MR'!$A$3:$A$131,0),MATCH($H$1,'[2]Resumo MR'!$B$2:$P$2,0))</f>
        <v>81675.69</v>
      </c>
      <c r="I7" s="13">
        <f>INDEX([3]Pesquisa!$B$2:$J$120,MATCH(A7,[3]Pesquisa!$A$2:$A$120,0),MATCH($I$1,[3]Pesquisa!$B$1:$J$1,0))</f>
        <v>12986.779999999999</v>
      </c>
      <c r="J7" s="15">
        <f t="shared" si="0"/>
        <v>0.15900422757371255</v>
      </c>
      <c r="K7" s="10">
        <v>100</v>
      </c>
      <c r="L7" s="60"/>
    </row>
    <row r="8" spans="1:12" ht="15.75" thickBot="1">
      <c r="A8" s="30">
        <v>260</v>
      </c>
      <c r="B8" s="31" t="s">
        <v>9</v>
      </c>
      <c r="C8" s="32" t="s">
        <v>91</v>
      </c>
      <c r="D8" s="6" t="s">
        <v>28</v>
      </c>
      <c r="E8" s="6">
        <v>40</v>
      </c>
      <c r="F8" s="6">
        <v>40</v>
      </c>
      <c r="G8" s="6">
        <v>3</v>
      </c>
      <c r="H8" s="13">
        <f>INDEX('[2]Resumo MR'!$B$3:$P$131,MATCH(A8,'[2]Resumo MR'!$A$3:$A$131,0),MATCH($H$1,'[2]Resumo MR'!$B$2:$P$2,0))</f>
        <v>69303.89</v>
      </c>
      <c r="I8" s="13">
        <f>INDEX([3]Pesquisa!$B$2:$J$120,MATCH(A8,[3]Pesquisa!$A$2:$A$120,0),MATCH($I$1,[3]Pesquisa!$B$1:$J$1,0))</f>
        <v>11087.45</v>
      </c>
      <c r="J8" s="15">
        <f t="shared" si="0"/>
        <v>0.15998308320066884</v>
      </c>
      <c r="K8" s="10">
        <v>100</v>
      </c>
      <c r="L8" s="60"/>
    </row>
    <row r="9" spans="1:12" ht="15.75" thickBot="1">
      <c r="A9" s="30">
        <v>72</v>
      </c>
      <c r="B9" s="31" t="s">
        <v>9</v>
      </c>
      <c r="C9" s="32" t="s">
        <v>129</v>
      </c>
      <c r="D9" s="6" t="s">
        <v>28</v>
      </c>
      <c r="E9" s="6">
        <v>40</v>
      </c>
      <c r="F9" s="6">
        <v>90</v>
      </c>
      <c r="G9" s="6">
        <v>3</v>
      </c>
      <c r="H9" s="13">
        <f>INDEX('[2]Resumo MR'!$B$3:$P$131,MATCH(A9,'[2]Resumo MR'!$A$3:$A$131,0),MATCH($H$1,'[2]Resumo MR'!$B$2:$P$2,0))</f>
        <v>141692.03</v>
      </c>
      <c r="I9" s="13">
        <f>INDEX([3]Pesquisa!$B$2:$J$120,MATCH(A9,[3]Pesquisa!$A$2:$A$120,0),MATCH($I$1,[3]Pesquisa!$B$1:$J$1,0))</f>
        <v>23180.92</v>
      </c>
      <c r="J9" s="15">
        <f t="shared" si="0"/>
        <v>0.16360073322402113</v>
      </c>
      <c r="K9" s="10">
        <v>100</v>
      </c>
      <c r="L9" s="60"/>
    </row>
    <row r="10" spans="1:12" ht="15.75" thickBot="1">
      <c r="A10" s="30">
        <v>68</v>
      </c>
      <c r="B10" s="31" t="s">
        <v>9</v>
      </c>
      <c r="C10" s="32" t="s">
        <v>119</v>
      </c>
      <c r="D10" s="6" t="s">
        <v>28</v>
      </c>
      <c r="E10" s="6">
        <v>40</v>
      </c>
      <c r="F10" s="6">
        <v>90</v>
      </c>
      <c r="G10" s="6">
        <v>3</v>
      </c>
      <c r="H10" s="13">
        <f>INDEX('[2]Resumo MR'!$B$3:$P$131,MATCH(A10,'[2]Resumo MR'!$A$3:$A$131,0),MATCH($H$1,'[2]Resumo MR'!$B$2:$P$2,0))</f>
        <v>77507.520000000004</v>
      </c>
      <c r="I10" s="13">
        <f>INDEX([3]Pesquisa!$B$2:$J$120,MATCH(A10,[3]Pesquisa!$A$2:$A$120,0),MATCH($I$1,[3]Pesquisa!$B$1:$J$1,0))</f>
        <v>45030.869999999995</v>
      </c>
      <c r="J10" s="15">
        <f t="shared" si="0"/>
        <v>0.58098710937983811</v>
      </c>
      <c r="K10" s="10">
        <v>100</v>
      </c>
      <c r="L10" s="60"/>
    </row>
    <row r="11" spans="1:12" ht="15.75" thickBot="1">
      <c r="A11" s="30">
        <v>169</v>
      </c>
      <c r="B11" s="31" t="s">
        <v>9</v>
      </c>
      <c r="C11" s="32" t="s">
        <v>115</v>
      </c>
      <c r="D11" s="6" t="s">
        <v>28</v>
      </c>
      <c r="E11" s="6">
        <v>40</v>
      </c>
      <c r="F11" s="6">
        <v>90</v>
      </c>
      <c r="G11" s="6">
        <v>3</v>
      </c>
      <c r="H11" s="13">
        <f>INDEX('[2]Resumo MR'!$B$3:$P$131,MATCH(A11,'[2]Resumo MR'!$A$3:$A$131,0),MATCH($H$1,'[2]Resumo MR'!$B$2:$P$2,0))</f>
        <v>70506.149999999994</v>
      </c>
      <c r="I11" s="13">
        <f>INDEX([3]Pesquisa!$B$2:$J$120,MATCH(A11,[3]Pesquisa!$A$2:$A$120,0),MATCH($I$1,[3]Pesquisa!$B$1:$J$1,0))</f>
        <v>19599.330000000002</v>
      </c>
      <c r="J11" s="15">
        <f t="shared" si="0"/>
        <v>0.27798043149427393</v>
      </c>
      <c r="K11" s="10">
        <v>100</v>
      </c>
      <c r="L11" s="61"/>
    </row>
    <row r="12" spans="1:12" ht="15.75" thickBot="1">
      <c r="A12" s="30">
        <v>173</v>
      </c>
      <c r="B12" s="31" t="s">
        <v>9</v>
      </c>
      <c r="C12" s="32" t="s">
        <v>120</v>
      </c>
      <c r="D12" s="6" t="s">
        <v>28</v>
      </c>
      <c r="E12" s="6">
        <v>40</v>
      </c>
      <c r="F12" s="6">
        <v>90</v>
      </c>
      <c r="G12" s="6">
        <v>3</v>
      </c>
      <c r="H12" s="13">
        <f>INDEX('[2]Resumo MR'!$B$3:$P$131,MATCH(A12,'[2]Resumo MR'!$A$3:$A$131,0),MATCH($H$1,'[2]Resumo MR'!$B$2:$P$2,0))</f>
        <v>57225.56</v>
      </c>
      <c r="I12" s="13">
        <f>INDEX([3]Pesquisa!$B$2:$J$120,MATCH(A12,[3]Pesquisa!$A$2:$A$120,0),MATCH($I$1,[3]Pesquisa!$B$1:$J$1,0))</f>
        <v>26494.609999999997</v>
      </c>
      <c r="J12" s="15">
        <f t="shared" si="0"/>
        <v>0.46298559594698591</v>
      </c>
      <c r="K12" s="10">
        <v>100</v>
      </c>
      <c r="L12" s="60"/>
    </row>
    <row r="13" spans="1:12" ht="15.75" thickBot="1">
      <c r="A13" s="30">
        <v>187</v>
      </c>
      <c r="B13" s="31" t="s">
        <v>9</v>
      </c>
      <c r="C13" s="32" t="s">
        <v>108</v>
      </c>
      <c r="D13" s="6" t="s">
        <v>28</v>
      </c>
      <c r="E13" s="6">
        <v>40</v>
      </c>
      <c r="F13" s="6">
        <v>90</v>
      </c>
      <c r="G13" s="6">
        <v>3</v>
      </c>
      <c r="H13" s="13">
        <f>INDEX('[2]Resumo MR'!$B$3:$P$131,MATCH(A13,'[2]Resumo MR'!$A$3:$A$131,0),MATCH($H$1,'[2]Resumo MR'!$B$2:$P$2,0))</f>
        <v>173667.39</v>
      </c>
      <c r="I13" s="13">
        <f>INDEX([3]Pesquisa!$B$2:$J$120,MATCH(A13,[3]Pesquisa!$A$2:$A$120,0),MATCH($I$1,[3]Pesquisa!$B$1:$J$1,0))</f>
        <v>112787.08999999998</v>
      </c>
      <c r="J13" s="15">
        <f t="shared" si="0"/>
        <v>0.64944311076477845</v>
      </c>
      <c r="K13" s="10">
        <v>100</v>
      </c>
      <c r="L13" s="60"/>
    </row>
    <row r="14" spans="1:12" ht="16.5" thickTop="1" thickBot="1">
      <c r="A14" s="33">
        <v>985</v>
      </c>
      <c r="B14" s="34" t="s">
        <v>18</v>
      </c>
      <c r="C14" s="35" t="s">
        <v>131</v>
      </c>
      <c r="D14" s="21" t="s">
        <v>28</v>
      </c>
      <c r="E14" s="21">
        <v>40</v>
      </c>
      <c r="F14" s="21">
        <v>90</v>
      </c>
      <c r="G14" s="21">
        <v>3</v>
      </c>
      <c r="H14" s="23">
        <f>INDEX('[2]Resumo MR'!$B$3:$P$131,MATCH(A14,'[2]Resumo MR'!$A$3:$A$131,0),MATCH($H$1,'[2]Resumo MR'!$B$2:$P$2,0))</f>
        <v>178474.87</v>
      </c>
      <c r="I14" s="23">
        <f>INDEX([3]Pesquisa!$B$2:$J$120,MATCH(A14,[3]Pesquisa!$A$2:$A$120,0),MATCH($I$1,[3]Pesquisa!$B$1:$J$1,0))</f>
        <v>89375.51</v>
      </c>
      <c r="J14" s="15">
        <f t="shared" si="0"/>
        <v>0.50077363832790578</v>
      </c>
      <c r="K14" s="10">
        <v>100</v>
      </c>
      <c r="L14" s="60"/>
    </row>
    <row r="15" spans="1:12" ht="15.75" thickBot="1">
      <c r="A15" s="30">
        <v>991</v>
      </c>
      <c r="B15" s="31" t="s">
        <v>18</v>
      </c>
      <c r="C15" s="32" t="s">
        <v>137</v>
      </c>
      <c r="D15" s="6" t="s">
        <v>28</v>
      </c>
      <c r="E15" s="6">
        <v>40</v>
      </c>
      <c r="F15" s="6">
        <v>90</v>
      </c>
      <c r="G15" s="6">
        <v>3</v>
      </c>
      <c r="H15" s="13">
        <f>INDEX('[2]Resumo MR'!$B$3:$P$131,MATCH(A15,'[2]Resumo MR'!$A$3:$A$131,0),MATCH($H$1,'[2]Resumo MR'!$B$2:$P$2,0))</f>
        <v>169718.11</v>
      </c>
      <c r="I15" s="13">
        <f>INDEX([3]Pesquisa!$B$2:$J$120,MATCH(A15,[3]Pesquisa!$A$2:$A$120,0),MATCH($I$1,[3]Pesquisa!$B$1:$J$1,0))</f>
        <v>45838.440000000017</v>
      </c>
      <c r="J15" s="15">
        <f t="shared" si="0"/>
        <v>0.27008573215904902</v>
      </c>
      <c r="K15" s="10">
        <v>100</v>
      </c>
      <c r="L15" s="60"/>
    </row>
    <row r="16" spans="1:12" ht="15.75" thickBot="1">
      <c r="A16" s="30">
        <v>284</v>
      </c>
      <c r="B16" s="31" t="s">
        <v>9</v>
      </c>
      <c r="C16" s="32" t="s">
        <v>130</v>
      </c>
      <c r="D16" s="6" t="s">
        <v>28</v>
      </c>
      <c r="E16" s="6">
        <v>90</v>
      </c>
      <c r="F16" s="6">
        <v>90</v>
      </c>
      <c r="G16" s="6">
        <v>4</v>
      </c>
      <c r="H16" s="13">
        <f>INDEX('[2]Resumo MR'!$B$3:$P$131,MATCH(A16,'[2]Resumo MR'!$A$3:$A$131,0),MATCH($H$1,'[2]Resumo MR'!$B$2:$P$2,0))</f>
        <v>141153.78</v>
      </c>
      <c r="I16" s="13">
        <f>INDEX([3]Pesquisa!$B$2:$J$120,MATCH(A16,[3]Pesquisa!$A$2:$A$120,0),MATCH($I$1,[3]Pesquisa!$B$1:$J$1,0))</f>
        <v>71160.320000000007</v>
      </c>
      <c r="J16" s="15">
        <f t="shared" si="0"/>
        <v>0.50413329349026292</v>
      </c>
      <c r="K16" s="10">
        <v>100</v>
      </c>
      <c r="L16" s="60"/>
    </row>
    <row r="17" spans="1:12" ht="15.75" thickBot="1">
      <c r="A17" s="30">
        <v>258</v>
      </c>
      <c r="B17" s="31" t="s">
        <v>9</v>
      </c>
      <c r="C17" s="32" t="s">
        <v>127</v>
      </c>
      <c r="D17" s="6" t="s">
        <v>28</v>
      </c>
      <c r="E17" s="6">
        <v>90</v>
      </c>
      <c r="F17" s="6">
        <v>90</v>
      </c>
      <c r="G17" s="6">
        <v>4</v>
      </c>
      <c r="H17" s="13">
        <f>INDEX('[2]Resumo MR'!$B$3:$P$131,MATCH(A17,'[2]Resumo MR'!$A$3:$A$131,0),MATCH($H$1,'[2]Resumo MR'!$B$2:$P$2,0))</f>
        <v>114749.25</v>
      </c>
      <c r="I17" s="13">
        <f>INDEX([3]Pesquisa!$B$2:$J$120,MATCH(A17,[3]Pesquisa!$A$2:$A$120,0),MATCH($I$1,[3]Pesquisa!$B$1:$J$1,0))</f>
        <v>84687.15</v>
      </c>
      <c r="J17" s="15">
        <f t="shared" si="0"/>
        <v>0.73801920273988719</v>
      </c>
      <c r="K17" s="10">
        <v>100</v>
      </c>
      <c r="L17" s="60"/>
    </row>
    <row r="18" spans="1:12" ht="15.75" thickBot="1">
      <c r="A18" s="30">
        <v>207</v>
      </c>
      <c r="B18" s="31" t="s">
        <v>9</v>
      </c>
      <c r="C18" s="32" t="s">
        <v>104</v>
      </c>
      <c r="D18" s="6" t="s">
        <v>28</v>
      </c>
      <c r="E18" s="6">
        <v>40</v>
      </c>
      <c r="F18" s="6">
        <v>100</v>
      </c>
      <c r="G18" s="6">
        <v>3</v>
      </c>
      <c r="H18" s="13">
        <f>INDEX('[2]Resumo MR'!$B$3:$P$131,MATCH(A18,'[2]Resumo MR'!$A$3:$A$131,0),MATCH($H$1,'[2]Resumo MR'!$B$2:$P$2,0))</f>
        <v>167898.88</v>
      </c>
      <c r="I18" s="13">
        <f>INDEX([3]Pesquisa!$B$2:$J$120,MATCH(A18,[3]Pesquisa!$A$2:$A$120,0),MATCH($I$1,[3]Pesquisa!$B$1:$J$1,0))</f>
        <v>109314.67000000001</v>
      </c>
      <c r="J18" s="15">
        <f t="shared" si="0"/>
        <v>0.65107444433220762</v>
      </c>
      <c r="K18" s="10">
        <v>100</v>
      </c>
      <c r="L18" s="60"/>
    </row>
    <row r="19" spans="1:12" ht="15.75" thickBot="1">
      <c r="A19" s="30">
        <v>210</v>
      </c>
      <c r="B19" s="31" t="s">
        <v>9</v>
      </c>
      <c r="C19" s="32" t="s">
        <v>113</v>
      </c>
      <c r="D19" s="6" t="s">
        <v>28</v>
      </c>
      <c r="E19" s="6">
        <v>40</v>
      </c>
      <c r="F19" s="6">
        <v>100</v>
      </c>
      <c r="G19" s="6">
        <v>3</v>
      </c>
      <c r="H19" s="13">
        <f>INDEX('[2]Resumo MR'!$B$3:$P$131,MATCH(A19,'[2]Resumo MR'!$A$3:$A$131,0),MATCH($H$1,'[2]Resumo MR'!$B$2:$P$2,0))</f>
        <v>91124.739999999991</v>
      </c>
      <c r="I19" s="13">
        <f>INDEX([3]Pesquisa!$B$2:$J$120,MATCH(A19,[3]Pesquisa!$A$2:$A$120,0),MATCH($I$1,[3]Pesquisa!$B$1:$J$1,0))</f>
        <v>44574.45</v>
      </c>
      <c r="J19" s="15">
        <f t="shared" si="0"/>
        <v>0.48915859732494166</v>
      </c>
      <c r="K19" s="10">
        <v>100</v>
      </c>
      <c r="L19" s="60"/>
    </row>
    <row r="20" spans="1:12" ht="15.75" thickBot="1">
      <c r="A20" s="30">
        <v>230</v>
      </c>
      <c r="B20" s="31" t="s">
        <v>9</v>
      </c>
      <c r="C20" s="32" t="s">
        <v>116</v>
      </c>
      <c r="D20" s="6" t="s">
        <v>28</v>
      </c>
      <c r="E20" s="6">
        <v>40</v>
      </c>
      <c r="F20" s="6">
        <v>100</v>
      </c>
      <c r="G20" s="6">
        <v>3</v>
      </c>
      <c r="H20" s="13">
        <f>INDEX('[2]Resumo MR'!$B$3:$P$131,MATCH(A20,'[2]Resumo MR'!$A$3:$A$131,0),MATCH($H$1,'[2]Resumo MR'!$B$2:$P$2,0))</f>
        <v>187246.21</v>
      </c>
      <c r="I20" s="13">
        <f>INDEX([3]Pesquisa!$B$2:$J$120,MATCH(A20,[3]Pesquisa!$A$2:$A$120,0),MATCH($I$1,[3]Pesquisa!$B$1:$J$1,0))</f>
        <v>147949.03</v>
      </c>
      <c r="J20" s="15">
        <f t="shared" si="0"/>
        <v>0.79013097247736019</v>
      </c>
      <c r="K20" s="10">
        <v>100</v>
      </c>
      <c r="L20" s="60"/>
    </row>
    <row r="21" spans="1:12" ht="15.75" thickBot="1">
      <c r="A21" s="30">
        <v>280</v>
      </c>
      <c r="B21" s="31" t="s">
        <v>9</v>
      </c>
      <c r="C21" s="32" t="s">
        <v>105</v>
      </c>
      <c r="D21" s="6" t="s">
        <v>28</v>
      </c>
      <c r="E21" s="6">
        <v>40</v>
      </c>
      <c r="F21" s="6">
        <v>100</v>
      </c>
      <c r="G21" s="6">
        <v>3</v>
      </c>
      <c r="H21" s="13">
        <f>INDEX('[2]Resumo MR'!$B$3:$P$131,MATCH(A21,'[2]Resumo MR'!$A$3:$A$131,0),MATCH($H$1,'[2]Resumo MR'!$B$2:$P$2,0))</f>
        <v>45000</v>
      </c>
      <c r="I21" s="13">
        <f>INDEX([3]Pesquisa!$B$2:$J$120,MATCH(A21,[3]Pesquisa!$A$2:$A$120,0),MATCH($I$1,[3]Pesquisa!$B$1:$J$1,0))</f>
        <v>7233.29</v>
      </c>
      <c r="J21" s="15">
        <f t="shared" si="0"/>
        <v>0.16073977777777779</v>
      </c>
      <c r="K21" s="10">
        <v>100</v>
      </c>
      <c r="L21" s="60"/>
    </row>
    <row r="22" spans="1:12" ht="15.75" thickBot="1">
      <c r="A22" s="30">
        <v>1635</v>
      </c>
      <c r="B22" s="31" t="s">
        <v>9</v>
      </c>
      <c r="C22" s="32" t="s">
        <v>106</v>
      </c>
      <c r="D22" s="6" t="s">
        <v>28</v>
      </c>
      <c r="E22" s="6">
        <v>40</v>
      </c>
      <c r="F22" s="6">
        <v>100</v>
      </c>
      <c r="G22" s="6">
        <v>3</v>
      </c>
      <c r="H22" s="13">
        <f>INDEX('[2]Resumo MR'!$B$3:$P$131,MATCH(A22,'[2]Resumo MR'!$A$3:$A$131,0),MATCH($H$1,'[2]Resumo MR'!$B$2:$P$2,0))</f>
        <v>245669.5</v>
      </c>
      <c r="I22" s="13">
        <f>INDEX([3]Pesquisa!$B$2:$J$120,MATCH(A22,[3]Pesquisa!$A$2:$A$120,0),MATCH($I$1,[3]Pesquisa!$B$1:$J$1,0))</f>
        <v>78293.94</v>
      </c>
      <c r="J22" s="15">
        <f t="shared" si="0"/>
        <v>0.31869621585097052</v>
      </c>
      <c r="K22" s="10">
        <v>100</v>
      </c>
      <c r="L22" s="60"/>
    </row>
    <row r="23" spans="1:12" ht="15.75" thickBot="1">
      <c r="A23" s="30">
        <v>57</v>
      </c>
      <c r="B23" s="31" t="s">
        <v>9</v>
      </c>
      <c r="C23" s="32" t="s">
        <v>152</v>
      </c>
      <c r="D23" s="6" t="s">
        <v>28</v>
      </c>
      <c r="E23" s="6">
        <v>90</v>
      </c>
      <c r="F23" s="6">
        <v>100</v>
      </c>
      <c r="G23" s="6">
        <v>4</v>
      </c>
      <c r="H23" s="13">
        <f>INDEX('[2]Resumo MR'!$B$3:$P$131,MATCH(A23,'[2]Resumo MR'!$A$3:$A$131,0),MATCH($H$1,'[2]Resumo MR'!$B$2:$P$2,0))</f>
        <v>35806</v>
      </c>
      <c r="I23" s="13">
        <f>INDEX([3]Pesquisa!$B$2:$J$120,MATCH(A23,[3]Pesquisa!$A$2:$A$120,0),MATCH($I$1,[3]Pesquisa!$B$1:$J$1,0))</f>
        <v>10255.959999999999</v>
      </c>
      <c r="J23" s="15">
        <f t="shared" si="0"/>
        <v>0.28643132435904595</v>
      </c>
      <c r="K23" s="10">
        <v>100</v>
      </c>
      <c r="L23" s="60"/>
    </row>
    <row r="24" spans="1:12" ht="15.75" thickBot="1">
      <c r="A24" s="30">
        <v>1901</v>
      </c>
      <c r="B24" s="31" t="s">
        <v>76</v>
      </c>
      <c r="C24" s="32" t="s">
        <v>122</v>
      </c>
      <c r="D24" s="6" t="s">
        <v>28</v>
      </c>
      <c r="E24" s="6">
        <v>90</v>
      </c>
      <c r="F24" s="6">
        <v>100</v>
      </c>
      <c r="G24" s="6">
        <v>4</v>
      </c>
      <c r="H24" s="13">
        <f>INDEX('[2]Resumo MR'!$B$3:$P$131,MATCH(A24,'[2]Resumo MR'!$A$3:$A$131,0),MATCH($H$1,'[2]Resumo MR'!$B$2:$P$2,0))</f>
        <v>141256.95000000001</v>
      </c>
      <c r="I24" s="13">
        <f>INDEX([3]Pesquisa!$B$2:$J$120,MATCH(A24,[3]Pesquisa!$A$2:$A$120,0),MATCH($I$1,[3]Pesquisa!$B$1:$J$1,0))</f>
        <v>24822.32</v>
      </c>
      <c r="J24" s="15">
        <f t="shared" si="0"/>
        <v>0.17572459266605994</v>
      </c>
      <c r="K24" s="10">
        <v>100</v>
      </c>
      <c r="L24" s="60"/>
    </row>
    <row r="25" spans="1:12" ht="15.75" thickBot="1">
      <c r="A25" s="30">
        <v>1007</v>
      </c>
      <c r="B25" s="31" t="s">
        <v>18</v>
      </c>
      <c r="C25" s="32" t="s">
        <v>111</v>
      </c>
      <c r="D25" s="6" t="s">
        <v>28</v>
      </c>
      <c r="E25" s="6">
        <v>90</v>
      </c>
      <c r="F25" s="6">
        <v>100</v>
      </c>
      <c r="G25" s="6">
        <v>4</v>
      </c>
      <c r="H25" s="13">
        <f>INDEX('[2]Resumo MR'!$B$3:$P$131,MATCH(A25,'[2]Resumo MR'!$A$3:$A$131,0),MATCH($H$1,'[2]Resumo MR'!$B$2:$P$2,0))</f>
        <v>32112.54</v>
      </c>
      <c r="I25" s="13">
        <f>INDEX([3]Pesquisa!$B$2:$J$120,MATCH(A25,[3]Pesquisa!$A$2:$A$120,0),MATCH($I$1,[3]Pesquisa!$B$1:$J$1,0))</f>
        <v>18605.010000000002</v>
      </c>
      <c r="J25" s="15">
        <f t="shared" si="0"/>
        <v>0.57936899416863319</v>
      </c>
      <c r="K25" s="10">
        <v>100</v>
      </c>
      <c r="L25" s="60"/>
    </row>
    <row r="26" spans="1:12" ht="15.75" thickBot="1">
      <c r="A26" s="30">
        <v>220</v>
      </c>
      <c r="B26" s="31" t="s">
        <v>9</v>
      </c>
      <c r="C26" s="32" t="s">
        <v>134</v>
      </c>
      <c r="D26" s="6" t="s">
        <v>28</v>
      </c>
      <c r="E26" s="6">
        <v>90</v>
      </c>
      <c r="F26" s="6">
        <v>100</v>
      </c>
      <c r="G26" s="6">
        <v>4</v>
      </c>
      <c r="H26" s="13">
        <f>INDEX('[2]Resumo MR'!$B$3:$P$131,MATCH(A26,'[2]Resumo MR'!$A$3:$A$131,0),MATCH($H$1,'[2]Resumo MR'!$B$2:$P$2,0))</f>
        <v>93798</v>
      </c>
      <c r="I26" s="13">
        <f>INDEX([3]Pesquisa!$B$2:$J$120,MATCH(A26,[3]Pesquisa!$A$2:$A$120,0),MATCH($I$1,[3]Pesquisa!$B$1:$J$1,0))</f>
        <v>51318</v>
      </c>
      <c r="J26" s="15">
        <f t="shared" si="0"/>
        <v>0.5471118787180963</v>
      </c>
      <c r="K26" s="10">
        <v>100</v>
      </c>
      <c r="L26" s="60"/>
    </row>
    <row r="27" spans="1:12" ht="15.75" thickBot="1">
      <c r="A27" s="30"/>
      <c r="B27" s="31"/>
      <c r="C27" s="32"/>
      <c r="D27" s="6"/>
      <c r="E27" s="6"/>
      <c r="F27" s="6"/>
      <c r="G27" s="6"/>
      <c r="H27" s="13"/>
      <c r="I27" s="13"/>
      <c r="J27" s="15"/>
    </row>
    <row r="28" spans="1:12">
      <c r="A28" s="16"/>
      <c r="B28" s="17"/>
      <c r="C28" s="18"/>
      <c r="D28" s="17"/>
      <c r="E28" s="17"/>
      <c r="F28" s="17"/>
      <c r="G28" s="17"/>
      <c r="H28" s="19"/>
      <c r="I28" s="19"/>
      <c r="J28" s="15"/>
    </row>
    <row r="29" spans="1:12">
      <c r="A29" s="27"/>
      <c r="B29" s="27"/>
      <c r="C29" s="28" t="s">
        <v>0</v>
      </c>
      <c r="D29" s="27"/>
      <c r="E29" s="27"/>
      <c r="F29" s="27"/>
      <c r="G29" s="27"/>
      <c r="H29" s="29">
        <f>SUM(H3:H26)</f>
        <v>2703468.5500000007</v>
      </c>
      <c r="I29" s="29">
        <f>SUM(I3:I26)</f>
        <v>1128992.22</v>
      </c>
      <c r="J29" s="15">
        <f>I29/H29</f>
        <v>0.41760878631267956</v>
      </c>
    </row>
    <row r="30" spans="1:12">
      <c r="A30" s="27"/>
      <c r="B30" s="27"/>
      <c r="C30" s="28" t="s">
        <v>0</v>
      </c>
      <c r="D30" s="27"/>
      <c r="E30" s="27"/>
      <c r="F30" s="27"/>
      <c r="G30" s="27"/>
      <c r="H30" s="29">
        <f>SUMIF($D$3:$D$28,"II",H3:H28)</f>
        <v>2703468.5500000007</v>
      </c>
      <c r="I30" s="29">
        <f>SUMIF($D$3:$D$28,"II",I3:I28)</f>
        <v>1128992.22</v>
      </c>
      <c r="J30" s="15">
        <f>I30/H30</f>
        <v>0.41760878631267956</v>
      </c>
    </row>
  </sheetData>
  <autoFilter ref="A2:K9" xr:uid="{B0B8F482-8833-4BF7-9179-A9FF09263FF5}">
    <sortState xmlns:xlrd2="http://schemas.microsoft.com/office/spreadsheetml/2017/richdata2" ref="A3:K26">
      <sortCondition ref="F2:F9"/>
    </sortState>
  </autoFilter>
  <conditionalFormatting sqref="J3:J30">
    <cfRule type="colorScale" priority="10">
      <colorScale>
        <cfvo type="min"/>
        <cfvo type="percentile" val="50"/>
        <cfvo type="max"/>
        <color rgb="FFF8696B"/>
        <color rgb="FFFFEB84"/>
        <color rgb="FF63BE7B"/>
      </colorScale>
    </cfRule>
  </conditionalFormatting>
  <conditionalFormatting sqref="J13:J14">
    <cfRule type="colorScale" priority="9">
      <colorScale>
        <cfvo type="min"/>
        <cfvo type="percentile" val="50"/>
        <cfvo type="max"/>
        <color rgb="FFF8696B"/>
        <color rgb="FFFFEB84"/>
        <color rgb="FF63BE7B"/>
      </colorScale>
    </cfRule>
  </conditionalFormatting>
  <conditionalFormatting sqref="J3:J30">
    <cfRule type="colorScale" priority="3">
      <colorScale>
        <cfvo type="min"/>
        <cfvo type="percentile" val="50"/>
        <cfvo type="max"/>
        <color rgb="FFF8696B"/>
        <color rgb="FFFFEB84"/>
        <color rgb="FF63BE7B"/>
      </colorScale>
    </cfRule>
  </conditionalFormatting>
  <conditionalFormatting sqref="J3:J30">
    <cfRule type="colorScale" priority="8">
      <colorScale>
        <cfvo type="min"/>
        <cfvo type="percentile" val="50"/>
        <cfvo type="max"/>
        <color rgb="FFF8696B"/>
        <color rgb="FFFFEB84"/>
        <color rgb="FF63BE7B"/>
      </colorScale>
    </cfRule>
  </conditionalFormatting>
  <conditionalFormatting sqref="J14 J6 J22 J30">
    <cfRule type="colorScale" priority="7">
      <colorScale>
        <cfvo type="min"/>
        <cfvo type="percentile" val="50"/>
        <cfvo type="max"/>
        <color rgb="FFF8696B"/>
        <color rgb="FFFFEB84"/>
        <color rgb="FF63BE7B"/>
      </colorScale>
    </cfRule>
  </conditionalFormatting>
  <conditionalFormatting sqref="J3:J30">
    <cfRule type="colorScale" priority="6">
      <colorScale>
        <cfvo type="min"/>
        <cfvo type="percentile" val="50"/>
        <cfvo type="max"/>
        <color rgb="FFF8696B"/>
        <color rgb="FFFFEB84"/>
        <color rgb="FF63BE7B"/>
      </colorScale>
    </cfRule>
  </conditionalFormatting>
  <conditionalFormatting sqref="J10:J11 J18 J26">
    <cfRule type="colorScale" priority="5">
      <colorScale>
        <cfvo type="min"/>
        <cfvo type="percentile" val="50"/>
        <cfvo type="max"/>
        <color rgb="FFF8696B"/>
        <color rgb="FFFFEB84"/>
        <color rgb="FF63BE7B"/>
      </colorScale>
    </cfRule>
  </conditionalFormatting>
  <conditionalFormatting sqref="J10:J11 J18 J26">
    <cfRule type="colorScale" priority="4">
      <colorScale>
        <cfvo type="min"/>
        <cfvo type="percentile" val="50"/>
        <cfvo type="max"/>
        <color rgb="FFF8696B"/>
        <color rgb="FFFFEB84"/>
        <color rgb="FF63BE7B"/>
      </colorScale>
    </cfRule>
  </conditionalFormatting>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C0376-7FBF-4D7C-97EF-98DA9AA402B0}">
  <dimension ref="A1:K29"/>
  <sheetViews>
    <sheetView workbookViewId="0">
      <selection activeCell="A3" sqref="A3:F14"/>
    </sheetView>
  </sheetViews>
  <sheetFormatPr defaultRowHeight="15"/>
  <cols>
    <col min="1" max="1" width="5" bestFit="1" customWidth="1"/>
    <col min="2" max="2" width="7" bestFit="1" customWidth="1"/>
    <col min="3" max="3" width="34.85546875" bestFit="1" customWidth="1"/>
    <col min="4" max="4" width="3.28515625" bestFit="1" customWidth="1"/>
    <col min="5" max="6" width="5.85546875" customWidth="1"/>
    <col min="7" max="7" width="4.140625" customWidth="1"/>
    <col min="8" max="8" width="13.28515625" bestFit="1" customWidth="1"/>
    <col min="9" max="9" width="14.7109375" bestFit="1" customWidth="1"/>
    <col min="11" max="11" width="9.140625" style="10"/>
  </cols>
  <sheetData>
    <row r="1" spans="1:11" ht="30">
      <c r="A1" s="1"/>
      <c r="B1" s="1"/>
      <c r="C1" s="1"/>
      <c r="D1" s="2"/>
      <c r="E1" s="2">
        <v>2020</v>
      </c>
      <c r="F1" s="2"/>
      <c r="G1" s="2"/>
      <c r="H1" s="4" t="s">
        <v>153</v>
      </c>
      <c r="I1" s="4" t="s">
        <v>1</v>
      </c>
      <c r="J1" s="4"/>
      <c r="K1" s="10" t="s">
        <v>93</v>
      </c>
    </row>
    <row r="2" spans="1:11" ht="52.5" customHeight="1">
      <c r="A2" s="1" t="s">
        <v>2</v>
      </c>
      <c r="B2" s="1" t="s">
        <v>3</v>
      </c>
      <c r="C2" s="1" t="s">
        <v>4</v>
      </c>
      <c r="D2" s="2" t="s">
        <v>5</v>
      </c>
      <c r="E2" s="2" t="s">
        <v>60</v>
      </c>
      <c r="F2" s="2" t="s">
        <v>61</v>
      </c>
      <c r="G2" s="2" t="s">
        <v>62</v>
      </c>
      <c r="H2" s="4" t="s">
        <v>6</v>
      </c>
      <c r="I2" s="3" t="s">
        <v>7</v>
      </c>
      <c r="J2" s="4" t="s">
        <v>8</v>
      </c>
      <c r="K2" s="10" t="s">
        <v>63</v>
      </c>
    </row>
    <row r="3" spans="1:11" ht="15.75" thickBot="1">
      <c r="A3" s="30">
        <v>56</v>
      </c>
      <c r="B3" s="31" t="s">
        <v>9</v>
      </c>
      <c r="C3" s="32" t="s">
        <v>73</v>
      </c>
      <c r="D3" s="6" t="s">
        <v>11</v>
      </c>
      <c r="E3" s="6">
        <v>0</v>
      </c>
      <c r="F3" s="6">
        <v>20</v>
      </c>
      <c r="G3" s="6">
        <v>1</v>
      </c>
      <c r="H3" s="13">
        <f>INDEX('[2]Resumo MR'!$B$3:$P$131,MATCH(A3,'[2]Resumo MR'!$A$3:$A$131,0),MATCH($H$1,'[2]Resumo MR'!$B$2:$P$2,0))</f>
        <v>155923.45000000001</v>
      </c>
      <c r="I3" s="13">
        <f>INDEX([3]Monitoramento!$B$2:$J$125,MATCH(A3,[3]Monitoramento!$A$2:$A$125,0),MATCH($I$1,[3]Monitoramento!$B$1:$J$1,0))</f>
        <v>49217.26</v>
      </c>
      <c r="J3" s="15">
        <f>I3/H3</f>
        <v>0.31565014755638104</v>
      </c>
      <c r="K3" s="10">
        <v>100</v>
      </c>
    </row>
    <row r="4" spans="1:11" ht="15.75" thickBot="1">
      <c r="A4" s="30">
        <v>174</v>
      </c>
      <c r="B4" s="31" t="s">
        <v>9</v>
      </c>
      <c r="C4" s="32" t="s">
        <v>154</v>
      </c>
      <c r="D4" s="6" t="s">
        <v>11</v>
      </c>
      <c r="E4" s="6">
        <v>0</v>
      </c>
      <c r="F4" s="6">
        <v>20</v>
      </c>
      <c r="G4" s="6">
        <v>1</v>
      </c>
      <c r="H4" s="13">
        <f>INDEX('[2]Resumo MR'!$B$3:$P$131,MATCH(A4,'[2]Resumo MR'!$A$3:$A$131,0),MATCH($H$1,'[2]Resumo MR'!$B$2:$P$2,0))</f>
        <v>131499</v>
      </c>
      <c r="I4" s="13">
        <f>INDEX([3]Monitoramento!$B$2:$J$125,MATCH(A4,[3]Monitoramento!$A$2:$A$125,0),MATCH($I$1,[3]Monitoramento!$B$1:$J$1,0))</f>
        <v>221261.34000000003</v>
      </c>
      <c r="J4" s="15">
        <f>I4/H4</f>
        <v>1.6826085369470491</v>
      </c>
      <c r="K4" s="10">
        <v>100</v>
      </c>
    </row>
    <row r="5" spans="1:11" ht="15.75" thickBot="1">
      <c r="A5" s="30">
        <v>3134</v>
      </c>
      <c r="B5" s="31" t="s">
        <v>9</v>
      </c>
      <c r="C5" s="32" t="s">
        <v>71</v>
      </c>
      <c r="D5" s="6" t="s">
        <v>11</v>
      </c>
      <c r="E5" s="6">
        <v>20</v>
      </c>
      <c r="F5" s="6">
        <v>20</v>
      </c>
      <c r="G5" s="6">
        <v>2</v>
      </c>
      <c r="H5" s="13">
        <f>INDEX('[2]Resumo MR'!$B$3:$P$131,MATCH(A5,'[2]Resumo MR'!$A$3:$A$131,0),MATCH($H$1,'[2]Resumo MR'!$B$2:$P$2,0))</f>
        <v>105127.5</v>
      </c>
      <c r="I5" s="13">
        <f>INDEX([3]Monitoramento!$B$2:$J$125,MATCH(A5,[3]Monitoramento!$A$2:$A$125,0),MATCH($I$1,[3]Monitoramento!$B$1:$J$1,0))</f>
        <v>7748.68</v>
      </c>
      <c r="J5" s="15">
        <f>I5/H5</f>
        <v>7.3707450476801981E-2</v>
      </c>
      <c r="K5" s="10">
        <v>100</v>
      </c>
    </row>
    <row r="6" spans="1:11" ht="15.75" thickBot="1">
      <c r="A6" s="30">
        <v>1899</v>
      </c>
      <c r="B6" s="31" t="s">
        <v>76</v>
      </c>
      <c r="C6" s="32" t="s">
        <v>95</v>
      </c>
      <c r="D6" s="6" t="s">
        <v>11</v>
      </c>
      <c r="E6" s="6">
        <v>20</v>
      </c>
      <c r="F6" s="6">
        <v>75</v>
      </c>
      <c r="G6" s="6">
        <v>2</v>
      </c>
      <c r="H6" s="13">
        <f>INDEX('[2]Resumo MR'!$B$3:$P$131,MATCH(A6,'[2]Resumo MR'!$A$3:$A$131,0),MATCH($H$1,'[2]Resumo MR'!$B$2:$P$2,0))</f>
        <v>153496.07</v>
      </c>
      <c r="I6" s="13">
        <f>INDEX([3]Monitoramento!$B$2:$J$125,MATCH(A6,[3]Monitoramento!$A$2:$A$125,0),MATCH($I$1,[3]Monitoramento!$B$1:$J$1,0))</f>
        <v>8849.5</v>
      </c>
      <c r="J6" s="15">
        <f>I6/H6</f>
        <v>5.7652941863592988E-2</v>
      </c>
      <c r="K6" s="10">
        <v>100</v>
      </c>
    </row>
    <row r="7" spans="1:11" ht="16.5" thickTop="1" thickBot="1">
      <c r="A7" s="33">
        <v>264</v>
      </c>
      <c r="B7" s="34" t="s">
        <v>9</v>
      </c>
      <c r="C7" s="35" t="s">
        <v>81</v>
      </c>
      <c r="D7" s="21" t="s">
        <v>11</v>
      </c>
      <c r="E7" s="21">
        <v>20</v>
      </c>
      <c r="F7" s="21">
        <v>75</v>
      </c>
      <c r="G7" s="21">
        <v>2</v>
      </c>
      <c r="H7" s="23">
        <f>INDEX('[2]Resumo MR'!$B$3:$P$131,MATCH(A7,'[2]Resumo MR'!$A$3:$A$131,0),MATCH($H$1,'[2]Resumo MR'!$B$2:$P$2,0))</f>
        <v>0</v>
      </c>
      <c r="I7" s="23">
        <f>INDEX([3]Monitoramento!$B$2:$J$125,MATCH(A7,[3]Monitoramento!$A$2:$A$125,0),MATCH($I$1,[3]Monitoramento!$B$1:$J$1,0))</f>
        <v>43413.08</v>
      </c>
      <c r="J7" s="15" t="s">
        <v>155</v>
      </c>
      <c r="K7" s="10">
        <v>100</v>
      </c>
    </row>
    <row r="8" spans="1:11" ht="15.75" thickBot="1">
      <c r="A8" s="30">
        <v>448</v>
      </c>
      <c r="B8" s="31" t="s">
        <v>76</v>
      </c>
      <c r="C8" s="32" t="s">
        <v>89</v>
      </c>
      <c r="D8" s="6" t="s">
        <v>11</v>
      </c>
      <c r="E8" s="6">
        <v>20</v>
      </c>
      <c r="F8" s="6">
        <v>75</v>
      </c>
      <c r="G8" s="6">
        <v>2</v>
      </c>
      <c r="H8" s="13">
        <f>INDEX('[2]Resumo MR'!$B$3:$P$131,MATCH(A8,'[2]Resumo MR'!$A$3:$A$131,0),MATCH($H$1,'[2]Resumo MR'!$B$2:$P$2,0))</f>
        <v>253448.84</v>
      </c>
      <c r="I8" s="13">
        <f>INDEX([3]Monitoramento!$B$2:$J$125,MATCH(A8,[3]Monitoramento!$A$2:$A$125,0),MATCH($I$1,[3]Monitoramento!$B$1:$J$1,0))</f>
        <v>4425.8</v>
      </c>
      <c r="J8" s="15">
        <f t="shared" ref="J8:J14" si="0">I8/H8</f>
        <v>1.7462301267585207E-2</v>
      </c>
      <c r="K8" s="10">
        <v>100</v>
      </c>
    </row>
    <row r="9" spans="1:11" ht="15.75" thickBot="1">
      <c r="A9" s="30">
        <v>216</v>
      </c>
      <c r="B9" s="31" t="s">
        <v>9</v>
      </c>
      <c r="C9" s="32" t="s">
        <v>156</v>
      </c>
      <c r="D9" s="6" t="s">
        <v>11</v>
      </c>
      <c r="E9" s="6">
        <v>20</v>
      </c>
      <c r="F9" s="6">
        <v>75</v>
      </c>
      <c r="G9" s="6">
        <v>2</v>
      </c>
      <c r="H9" s="13">
        <f>INDEX('[2]Resumo MR'!$B$3:$P$131,MATCH(A9,'[2]Resumo MR'!$A$3:$A$131,0),MATCH($H$1,'[2]Resumo MR'!$B$2:$P$2,0))</f>
        <v>274896.33999999997</v>
      </c>
      <c r="I9" s="13">
        <f>INDEX([3]Monitoramento!$B$2:$J$125,MATCH(A9,[3]Monitoramento!$A$2:$A$125,0),MATCH($I$1,[3]Monitoramento!$B$1:$J$1,0))</f>
        <v>6814.5</v>
      </c>
      <c r="J9" s="15">
        <f t="shared" si="0"/>
        <v>2.4789344230628903E-2</v>
      </c>
      <c r="K9" s="10">
        <v>100</v>
      </c>
    </row>
    <row r="10" spans="1:11" ht="15.75" thickBot="1">
      <c r="A10" s="30">
        <v>273</v>
      </c>
      <c r="B10" s="31" t="s">
        <v>9</v>
      </c>
      <c r="C10" s="32" t="s">
        <v>64</v>
      </c>
      <c r="D10" s="6" t="s">
        <v>11</v>
      </c>
      <c r="E10" s="6">
        <v>20</v>
      </c>
      <c r="F10" s="6">
        <v>75</v>
      </c>
      <c r="G10" s="6">
        <v>2</v>
      </c>
      <c r="H10" s="13">
        <f>INDEX('[2]Resumo MR'!$B$3:$P$131,MATCH(A10,'[2]Resumo MR'!$A$3:$A$131,0),MATCH($H$1,'[2]Resumo MR'!$B$2:$P$2,0))</f>
        <v>111599.35</v>
      </c>
      <c r="I10" s="13">
        <f>INDEX([3]Monitoramento!$B$2:$J$125,MATCH(A10,[3]Monitoramento!$A$2:$A$125,0),MATCH($I$1,[3]Monitoramento!$B$1:$J$1,0))</f>
        <v>40802.75</v>
      </c>
      <c r="J10" s="15">
        <f t="shared" si="0"/>
        <v>0.36561816892302684</v>
      </c>
      <c r="K10" s="10">
        <v>100</v>
      </c>
    </row>
    <row r="11" spans="1:11" ht="15.75" thickBot="1">
      <c r="A11" s="30">
        <v>463</v>
      </c>
      <c r="B11" s="31" t="s">
        <v>76</v>
      </c>
      <c r="C11" s="32" t="s">
        <v>139</v>
      </c>
      <c r="D11" s="6" t="s">
        <v>11</v>
      </c>
      <c r="E11" s="6">
        <v>20</v>
      </c>
      <c r="F11" s="6">
        <v>75</v>
      </c>
      <c r="G11" s="6">
        <v>2</v>
      </c>
      <c r="H11" s="13">
        <f>INDEX('[2]Resumo MR'!$B$3:$P$131,MATCH(A11,'[2]Resumo MR'!$A$3:$A$131,0),MATCH($H$1,'[2]Resumo MR'!$B$2:$P$2,0))</f>
        <v>166435.32</v>
      </c>
      <c r="I11" s="13">
        <f>INDEX([3]Monitoramento!$B$2:$J$125,MATCH(A11,[3]Monitoramento!$A$2:$A$125,0),MATCH($I$1,[3]Monitoramento!$B$1:$J$1,0))</f>
        <v>7164</v>
      </c>
      <c r="J11" s="15">
        <f t="shared" si="0"/>
        <v>4.3043748165954195E-2</v>
      </c>
      <c r="K11" s="10">
        <v>100</v>
      </c>
    </row>
    <row r="12" spans="1:11" ht="15.75" thickBot="1">
      <c r="A12" s="30">
        <v>3132</v>
      </c>
      <c r="B12" s="31" t="s">
        <v>9</v>
      </c>
      <c r="C12" s="32" t="s">
        <v>65</v>
      </c>
      <c r="D12" s="6" t="s">
        <v>11</v>
      </c>
      <c r="E12" s="6">
        <v>20</v>
      </c>
      <c r="F12" s="6">
        <v>75</v>
      </c>
      <c r="G12" s="6">
        <v>2</v>
      </c>
      <c r="H12" s="13">
        <f>INDEX('[2]Resumo MR'!$B$3:$P$131,MATCH(A12,'[2]Resumo MR'!$A$3:$A$131,0),MATCH($H$1,'[2]Resumo MR'!$B$2:$P$2,0))</f>
        <v>108246</v>
      </c>
      <c r="I12" s="13">
        <f>INDEX([3]Monitoramento!$B$2:$J$125,MATCH(A12,[3]Monitoramento!$A$2:$A$125,0),MATCH($I$1,[3]Monitoramento!$B$1:$J$1,0))</f>
        <v>2322.9899999999998</v>
      </c>
      <c r="J12" s="15">
        <f t="shared" si="0"/>
        <v>2.1460284906601627E-2</v>
      </c>
      <c r="K12" s="10">
        <v>100</v>
      </c>
    </row>
    <row r="13" spans="1:11" ht="15.75" thickBot="1">
      <c r="A13" s="30">
        <v>244</v>
      </c>
      <c r="B13" s="31" t="s">
        <v>9</v>
      </c>
      <c r="C13" s="32" t="s">
        <v>68</v>
      </c>
      <c r="D13" s="6" t="s">
        <v>11</v>
      </c>
      <c r="E13" s="6">
        <v>0</v>
      </c>
      <c r="F13" s="6">
        <v>100</v>
      </c>
      <c r="G13" s="6">
        <v>1</v>
      </c>
      <c r="H13" s="13">
        <f>INDEX('[2]Resumo MR'!$B$3:$P$131,MATCH(A13,'[2]Resumo MR'!$A$3:$A$131,0),MATCH($H$1,'[2]Resumo MR'!$B$2:$P$2,0))</f>
        <v>91599.35</v>
      </c>
      <c r="I13" s="13">
        <f>INDEX([3]Monitoramento!$B$2:$J$125,MATCH(A13,[3]Monitoramento!$A$2:$A$125,0),MATCH($I$1,[3]Monitoramento!$B$1:$J$1,0))</f>
        <v>5557</v>
      </c>
      <c r="J13" s="15">
        <f t="shared" si="0"/>
        <v>6.0666369357424477E-2</v>
      </c>
      <c r="K13" s="10">
        <v>100</v>
      </c>
    </row>
    <row r="14" spans="1:11" ht="15.75" thickBot="1">
      <c r="A14" s="30">
        <v>292</v>
      </c>
      <c r="B14" s="31" t="s">
        <v>98</v>
      </c>
      <c r="C14" s="32" t="s">
        <v>99</v>
      </c>
      <c r="D14" s="6" t="s">
        <v>11</v>
      </c>
      <c r="E14" s="6">
        <v>75</v>
      </c>
      <c r="F14" s="6">
        <v>100</v>
      </c>
      <c r="G14" s="6">
        <v>3</v>
      </c>
      <c r="H14" s="13">
        <f>INDEX('[2]Resumo MR'!$B$3:$P$131,MATCH(A14,'[2]Resumo MR'!$A$3:$A$131,0),MATCH($H$1,'[2]Resumo MR'!$B$2:$P$2,0))</f>
        <v>186315.88</v>
      </c>
      <c r="I14" s="13">
        <f>INDEX([3]Monitoramento!$B$2:$J$125,MATCH(A14,[3]Monitoramento!$A$2:$A$125,0),MATCH($I$1,[3]Monitoramento!$B$1:$J$1,0))</f>
        <v>60005.29</v>
      </c>
      <c r="J14" s="15">
        <f t="shared" si="0"/>
        <v>0.32206213447828497</v>
      </c>
      <c r="K14" s="10">
        <v>100</v>
      </c>
    </row>
    <row r="15" spans="1:11" ht="15.75" thickBot="1">
      <c r="A15" s="30"/>
      <c r="B15" s="31"/>
      <c r="C15" s="32"/>
      <c r="D15" s="6"/>
      <c r="E15" s="6"/>
      <c r="F15" s="6"/>
      <c r="G15" s="6"/>
      <c r="H15" s="13"/>
      <c r="I15" s="13"/>
      <c r="J15" s="15"/>
      <c r="K15" s="10">
        <v>100</v>
      </c>
    </row>
    <row r="16" spans="1:11" ht="15.75" thickBot="1">
      <c r="A16" s="30"/>
      <c r="B16" s="31"/>
      <c r="C16" s="32"/>
      <c r="D16" s="6"/>
      <c r="E16" s="6"/>
      <c r="F16" s="6"/>
      <c r="G16" s="6"/>
      <c r="H16" s="13"/>
      <c r="I16" s="13"/>
      <c r="J16" s="15"/>
      <c r="K16" s="10">
        <v>100</v>
      </c>
    </row>
    <row r="17" spans="1:11" ht="15.75" thickBot="1">
      <c r="A17" s="30"/>
      <c r="B17" s="31"/>
      <c r="C17" s="32"/>
      <c r="D17" s="6"/>
      <c r="E17" s="6"/>
      <c r="F17" s="6"/>
      <c r="G17" s="6"/>
      <c r="H17" s="13"/>
      <c r="I17" s="13"/>
      <c r="J17" s="15"/>
      <c r="K17" s="10">
        <v>100</v>
      </c>
    </row>
    <row r="18" spans="1:11" ht="15.75" thickBot="1">
      <c r="A18" s="30"/>
      <c r="B18" s="31"/>
      <c r="C18" s="32"/>
      <c r="D18" s="6"/>
      <c r="E18" s="6"/>
      <c r="F18" s="6"/>
      <c r="G18" s="6"/>
      <c r="H18" s="13"/>
      <c r="I18" s="13"/>
      <c r="J18" s="15"/>
      <c r="K18" s="10">
        <v>100</v>
      </c>
    </row>
    <row r="19" spans="1:11" ht="15.75" thickBot="1">
      <c r="A19" s="30"/>
      <c r="B19" s="31"/>
      <c r="C19" s="32"/>
      <c r="D19" s="6"/>
      <c r="E19" s="6"/>
      <c r="F19" s="6"/>
      <c r="G19" s="6"/>
      <c r="H19" s="13"/>
      <c r="I19" s="13"/>
      <c r="J19" s="15"/>
      <c r="K19" s="10">
        <v>100</v>
      </c>
    </row>
    <row r="20" spans="1:11" ht="15.75" thickBot="1">
      <c r="A20" s="30"/>
      <c r="B20" s="31"/>
      <c r="C20" s="32"/>
      <c r="D20" s="6"/>
      <c r="E20" s="6"/>
      <c r="F20" s="6"/>
      <c r="G20" s="6"/>
      <c r="H20" s="13"/>
      <c r="I20" s="13"/>
      <c r="J20" s="15"/>
      <c r="K20" s="10">
        <v>100</v>
      </c>
    </row>
    <row r="21" spans="1:11" ht="15.75" thickBot="1">
      <c r="A21" s="30"/>
      <c r="B21" s="31"/>
      <c r="C21" s="32"/>
      <c r="D21" s="6"/>
      <c r="E21" s="6"/>
      <c r="F21" s="6"/>
      <c r="G21" s="6"/>
      <c r="H21" s="13"/>
      <c r="I21" s="13"/>
      <c r="J21" s="15"/>
      <c r="K21" s="10">
        <v>100</v>
      </c>
    </row>
    <row r="22" spans="1:11" ht="15.75" thickBot="1">
      <c r="A22" s="30"/>
      <c r="B22" s="31"/>
      <c r="C22" s="32"/>
      <c r="D22" s="6"/>
      <c r="E22" s="6"/>
      <c r="F22" s="6"/>
      <c r="G22" s="6"/>
      <c r="H22" s="13"/>
      <c r="I22" s="13"/>
      <c r="J22" s="15"/>
      <c r="K22" s="10">
        <v>100</v>
      </c>
    </row>
    <row r="23" spans="1:11" ht="15.75" thickBot="1">
      <c r="A23" s="30"/>
      <c r="B23" s="31"/>
      <c r="C23" s="32"/>
      <c r="D23" s="6"/>
      <c r="E23" s="6"/>
      <c r="F23" s="6"/>
      <c r="G23" s="6"/>
      <c r="H23" s="13"/>
      <c r="I23" s="13"/>
      <c r="J23" s="15"/>
      <c r="K23" s="10">
        <v>100</v>
      </c>
    </row>
    <row r="24" spans="1:11" ht="15.75" thickBot="1">
      <c r="A24" s="30"/>
      <c r="B24" s="31"/>
      <c r="C24" s="32"/>
      <c r="D24" s="6"/>
      <c r="E24" s="6"/>
      <c r="F24" s="6"/>
      <c r="G24" s="6"/>
      <c r="H24" s="13"/>
      <c r="I24" s="13"/>
      <c r="J24" s="15"/>
      <c r="K24" s="10">
        <v>100</v>
      </c>
    </row>
    <row r="25" spans="1:11" ht="15.75" thickBot="1">
      <c r="A25" s="30"/>
      <c r="B25" s="31"/>
      <c r="C25" s="32"/>
      <c r="D25" s="6"/>
      <c r="E25" s="6"/>
      <c r="F25" s="6"/>
      <c r="G25" s="6"/>
      <c r="H25" s="13"/>
      <c r="I25" s="13"/>
      <c r="J25" s="15"/>
      <c r="K25" s="10">
        <v>100</v>
      </c>
    </row>
    <row r="26" spans="1:11" ht="15.75" thickBot="1">
      <c r="A26" s="30"/>
      <c r="B26" s="31"/>
      <c r="C26" s="32"/>
      <c r="D26" s="6"/>
      <c r="E26" s="6"/>
      <c r="F26" s="6"/>
      <c r="G26" s="6"/>
      <c r="H26" s="13"/>
      <c r="I26" s="13"/>
      <c r="J26" s="15"/>
      <c r="K26" s="10">
        <v>100</v>
      </c>
    </row>
    <row r="27" spans="1:11" ht="15.75" thickBot="1">
      <c r="A27" s="30"/>
      <c r="B27" s="31"/>
      <c r="C27" s="32"/>
      <c r="D27" s="6"/>
      <c r="E27" s="6"/>
      <c r="F27" s="6"/>
      <c r="G27" s="6"/>
      <c r="H27" s="13"/>
      <c r="I27" s="13"/>
      <c r="J27" s="15"/>
      <c r="K27" s="10">
        <v>100</v>
      </c>
    </row>
    <row r="28" spans="1:11">
      <c r="A28" s="16"/>
      <c r="B28" s="17"/>
      <c r="C28" s="18"/>
      <c r="D28" s="17"/>
      <c r="E28" s="17"/>
      <c r="F28" s="17"/>
      <c r="G28" s="17"/>
      <c r="H28" s="19"/>
      <c r="I28" s="19"/>
      <c r="J28" s="15"/>
    </row>
    <row r="29" spans="1:11">
      <c r="A29" s="27"/>
      <c r="B29" s="27"/>
      <c r="C29" s="28" t="s">
        <v>0</v>
      </c>
      <c r="D29" s="27"/>
      <c r="E29" s="27"/>
      <c r="F29" s="27"/>
      <c r="G29" s="27"/>
      <c r="H29" s="29">
        <f>SUM(H3:H11)</f>
        <v>1352425.87</v>
      </c>
      <c r="I29" s="29">
        <f>SUM(I3:I11)</f>
        <v>389696.91000000003</v>
      </c>
      <c r="J29" s="12">
        <f>I29/H29</f>
        <v>0.28814659542115978</v>
      </c>
    </row>
  </sheetData>
  <autoFilter ref="A2:J2" xr:uid="{5A691B82-2C1B-46B1-9FA6-07E2B3F1E8EF}">
    <sortState xmlns:xlrd2="http://schemas.microsoft.com/office/spreadsheetml/2017/richdata2" ref="A3:J27">
      <sortCondition ref="F2"/>
    </sortState>
  </autoFilter>
  <conditionalFormatting sqref="J3:J28">
    <cfRule type="colorScale" priority="8">
      <colorScale>
        <cfvo type="min"/>
        <cfvo type="percentile" val="50"/>
        <cfvo type="max"/>
        <color rgb="FFF8696B"/>
        <color rgb="FFFFEB84"/>
        <color rgb="FF63BE7B"/>
      </colorScale>
    </cfRule>
  </conditionalFormatting>
  <conditionalFormatting sqref="J13:J14">
    <cfRule type="colorScale" priority="7">
      <colorScale>
        <cfvo type="min"/>
        <cfvo type="percentile" val="50"/>
        <cfvo type="max"/>
        <color rgb="FFF8696B"/>
        <color rgb="FFFFEB84"/>
        <color rgb="FF63BE7B"/>
      </colorScale>
    </cfRule>
  </conditionalFormatting>
  <conditionalFormatting sqref="J3:J29">
    <cfRule type="colorScale" priority="1">
      <colorScale>
        <cfvo type="min"/>
        <cfvo type="percentile" val="50"/>
        <cfvo type="max"/>
        <color rgb="FFF8696B"/>
        <color rgb="FFFFEB84"/>
        <color rgb="FF63BE7B"/>
      </colorScale>
    </cfRule>
  </conditionalFormatting>
  <conditionalFormatting sqref="J5:J6">
    <cfRule type="colorScale" priority="6">
      <colorScale>
        <cfvo type="min"/>
        <cfvo type="percentile" val="50"/>
        <cfvo type="max"/>
        <color rgb="FFF8696B"/>
        <color rgb="FFFFEB84"/>
        <color rgb="FF63BE7B"/>
      </colorScale>
    </cfRule>
  </conditionalFormatting>
  <conditionalFormatting sqref="J6">
    <cfRule type="colorScale" priority="5">
      <colorScale>
        <cfvo type="min"/>
        <cfvo type="percentile" val="50"/>
        <cfvo type="max"/>
        <color rgb="FFF8696B"/>
        <color rgb="FFFFEB84"/>
        <color rgb="FF63BE7B"/>
      </colorScale>
    </cfRule>
  </conditionalFormatting>
  <conditionalFormatting sqref="J5:J6">
    <cfRule type="colorScale" priority="4">
      <colorScale>
        <cfvo type="min"/>
        <cfvo type="percentile" val="50"/>
        <cfvo type="max"/>
        <color rgb="FFF8696B"/>
        <color rgb="FFFFEB84"/>
        <color rgb="FF63BE7B"/>
      </colorScale>
    </cfRule>
  </conditionalFormatting>
  <conditionalFormatting sqref="J10:J11">
    <cfRule type="colorScale" priority="3">
      <colorScale>
        <cfvo type="min"/>
        <cfvo type="percentile" val="50"/>
        <cfvo type="max"/>
        <color rgb="FFF8696B"/>
        <color rgb="FFFFEB84"/>
        <color rgb="FF63BE7B"/>
      </colorScale>
    </cfRule>
  </conditionalFormatting>
  <conditionalFormatting sqref="J10:J11">
    <cfRule type="colorScale" priority="2">
      <colorScale>
        <cfvo type="min"/>
        <cfvo type="percentile" val="50"/>
        <cfvo type="max"/>
        <color rgb="FFF8696B"/>
        <color rgb="FFFFEB84"/>
        <color rgb="FF63BE7B"/>
      </colorScale>
    </cfRule>
  </conditionalFormatting>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D925E-6B10-4ADC-B2E1-C22A804BA77B}">
  <dimension ref="A1:K47"/>
  <sheetViews>
    <sheetView workbookViewId="0">
      <selection activeCell="J41" activeCellId="1" sqref="G3:G41 J3:J41"/>
    </sheetView>
  </sheetViews>
  <sheetFormatPr defaultRowHeight="15"/>
  <cols>
    <col min="1" max="1" width="5" bestFit="1" customWidth="1"/>
    <col min="2" max="2" width="7" bestFit="1" customWidth="1"/>
    <col min="3" max="3" width="34.85546875" bestFit="1" customWidth="1"/>
    <col min="4" max="4" width="3.28515625" bestFit="1" customWidth="1"/>
    <col min="5" max="6" width="5.85546875" customWidth="1"/>
    <col min="7" max="7" width="5.7109375" customWidth="1"/>
    <col min="8" max="8" width="13.28515625" bestFit="1" customWidth="1"/>
    <col min="9" max="9" width="14.7109375" bestFit="1" customWidth="1"/>
    <col min="11" max="11" width="9.140625" style="10"/>
  </cols>
  <sheetData>
    <row r="1" spans="1:10" ht="30">
      <c r="A1" s="1"/>
      <c r="B1" s="1"/>
      <c r="C1" s="1"/>
      <c r="D1" s="2"/>
      <c r="E1" s="2">
        <v>2020</v>
      </c>
      <c r="F1" s="2"/>
      <c r="G1" s="2"/>
      <c r="H1" s="4" t="s">
        <v>157</v>
      </c>
      <c r="I1" s="4" t="s">
        <v>1</v>
      </c>
      <c r="J1" s="4"/>
    </row>
    <row r="2" spans="1:10" ht="72" customHeight="1">
      <c r="A2" s="1" t="s">
        <v>2</v>
      </c>
      <c r="B2" s="1" t="s">
        <v>3</v>
      </c>
      <c r="C2" s="1" t="s">
        <v>4</v>
      </c>
      <c r="D2" s="2" t="s">
        <v>5</v>
      </c>
      <c r="E2" s="2" t="s">
        <v>60</v>
      </c>
      <c r="F2" s="2" t="s">
        <v>61</v>
      </c>
      <c r="G2" s="2" t="s">
        <v>158</v>
      </c>
      <c r="H2" s="4" t="s">
        <v>6</v>
      </c>
      <c r="I2" s="3" t="s">
        <v>7</v>
      </c>
      <c r="J2" s="4" t="s">
        <v>8</v>
      </c>
    </row>
    <row r="3" spans="1:10" ht="15.75" thickBot="1">
      <c r="A3" s="30">
        <v>1628</v>
      </c>
      <c r="B3" s="31" t="s">
        <v>9</v>
      </c>
      <c r="C3" s="32" t="s">
        <v>159</v>
      </c>
      <c r="D3" s="6" t="s">
        <v>11</v>
      </c>
      <c r="E3" s="6"/>
      <c r="F3" s="6"/>
      <c r="G3" s="36">
        <v>0.625</v>
      </c>
      <c r="H3" s="13">
        <f>INDEX('[2]Resumo MR'!$B$3:$P$131,MATCH(A3,'[2]Resumo MR'!$A$3:$A$131,0),MATCH($H$1,'[2]Resumo MR'!$B$2:$P$2,0))</f>
        <v>218191.33000000002</v>
      </c>
      <c r="I3" s="13">
        <f>INDEX([3]Operacionalização!$B$2:$J$125,MATCH(A3,[3]Operacionalização!$A$2:$A$125,0),MATCH($I$1,[3]Operacionalização!$B$1:$J$1,0))</f>
        <v>225513.74</v>
      </c>
      <c r="J3" s="15">
        <f>I3/H3</f>
        <v>1.0335595827753559</v>
      </c>
    </row>
    <row r="4" spans="1:10" ht="15.75" thickBot="1">
      <c r="A4" s="30">
        <v>1810</v>
      </c>
      <c r="B4" s="31" t="s">
        <v>9</v>
      </c>
      <c r="C4" s="32" t="s">
        <v>86</v>
      </c>
      <c r="D4" s="6" t="s">
        <v>11</v>
      </c>
      <c r="E4" s="6"/>
      <c r="F4" s="6"/>
      <c r="G4" s="36">
        <v>0.875</v>
      </c>
      <c r="H4" s="13">
        <f>INDEX('[2]Resumo MR'!$B$3:$P$131,MATCH(A4,'[2]Resumo MR'!$A$3:$A$131,0),MATCH($H$1,'[2]Resumo MR'!$B$2:$P$2,0))</f>
        <v>200710.33000000002</v>
      </c>
      <c r="I4" s="13">
        <f>INDEX([3]Operacionalização!$B$2:$J$125,MATCH(A4,[3]Operacionalização!$A$2:$A$125,0),MATCH($I$1,[3]Operacionalização!$B$1:$J$1,0))</f>
        <v>189731.19</v>
      </c>
      <c r="J4" s="15">
        <f t="shared" ref="J4:J47" si="0">I4/H4</f>
        <v>0.94529858029728708</v>
      </c>
    </row>
    <row r="5" spans="1:10" ht="15.75" thickBot="1">
      <c r="A5" s="30">
        <v>149</v>
      </c>
      <c r="B5" s="31" t="s">
        <v>9</v>
      </c>
      <c r="C5" s="32" t="s">
        <v>97</v>
      </c>
      <c r="D5" s="6" t="s">
        <v>11</v>
      </c>
      <c r="E5" s="6"/>
      <c r="F5" s="6"/>
      <c r="G5" s="36">
        <v>0.875</v>
      </c>
      <c r="H5" s="13">
        <f>INDEX('[2]Resumo MR'!$B$3:$P$131,MATCH(A5,'[2]Resumo MR'!$A$3:$A$131,0),MATCH($H$1,'[2]Resumo MR'!$B$2:$P$2,0))</f>
        <v>258935.83000000002</v>
      </c>
      <c r="I5" s="13">
        <f>INDEX([3]Operacionalização!$B$2:$J$125,MATCH(A5,[3]Operacionalização!$A$2:$A$125,0),MATCH($I$1,[3]Operacionalização!$B$1:$J$1,0))</f>
        <v>241665.08000000005</v>
      </c>
      <c r="J5" s="15">
        <f t="shared" si="0"/>
        <v>0.93330104219257737</v>
      </c>
    </row>
    <row r="6" spans="1:10" ht="15.75" thickBot="1">
      <c r="A6" s="30">
        <v>1977</v>
      </c>
      <c r="B6" s="31" t="s">
        <v>18</v>
      </c>
      <c r="C6" s="32" t="s">
        <v>140</v>
      </c>
      <c r="D6" s="6" t="s">
        <v>11</v>
      </c>
      <c r="E6" s="6"/>
      <c r="F6" s="6"/>
      <c r="G6" s="36">
        <v>0.875</v>
      </c>
      <c r="H6" s="13">
        <f>INDEX('[2]Resumo MR'!$B$3:$P$131,MATCH(A6,'[2]Resumo MR'!$A$3:$A$131,0),MATCH($H$1,'[2]Resumo MR'!$B$2:$P$2,0))</f>
        <v>311445.74</v>
      </c>
      <c r="I6" s="13">
        <f>INDEX([3]Operacionalização!$B$2:$J$125,MATCH(A6,[3]Operacionalização!$A$2:$A$125,0),MATCH($I$1,[3]Operacionalização!$B$1:$J$1,0))</f>
        <v>281738.52999999997</v>
      </c>
      <c r="J6" s="15">
        <f t="shared" si="0"/>
        <v>0.9046151345656549</v>
      </c>
    </row>
    <row r="7" spans="1:10" ht="16.5" thickTop="1" thickBot="1">
      <c r="A7" s="33">
        <v>1573</v>
      </c>
      <c r="B7" s="34" t="s">
        <v>18</v>
      </c>
      <c r="C7" s="35" t="s">
        <v>141</v>
      </c>
      <c r="D7" s="21" t="s">
        <v>11</v>
      </c>
      <c r="E7" s="21"/>
      <c r="F7" s="21"/>
      <c r="G7" s="37">
        <v>0.875</v>
      </c>
      <c r="H7" s="23">
        <f>INDEX('[2]Resumo MR'!$B$3:$P$131,MATCH(A7,'[2]Resumo MR'!$A$3:$A$131,0),MATCH($H$1,'[2]Resumo MR'!$B$2:$P$2,0))</f>
        <v>309019.71999999997</v>
      </c>
      <c r="I7" s="23">
        <f>INDEX([3]Operacionalização!$B$2:$J$125,MATCH(A7,[3]Operacionalização!$A$2:$A$125,0),MATCH($I$1,[3]Operacionalização!$B$1:$J$1,0))</f>
        <v>269638.49</v>
      </c>
      <c r="J7" s="15">
        <f t="shared" si="0"/>
        <v>0.87256078673555204</v>
      </c>
    </row>
    <row r="8" spans="1:10" ht="15.75" thickBot="1">
      <c r="A8" s="30">
        <v>1006</v>
      </c>
      <c r="B8" s="31" t="s">
        <v>18</v>
      </c>
      <c r="C8" s="32" t="s">
        <v>142</v>
      </c>
      <c r="D8" s="6" t="s">
        <v>11</v>
      </c>
      <c r="E8" s="6"/>
      <c r="F8" s="6"/>
      <c r="G8" s="36">
        <v>0.875</v>
      </c>
      <c r="H8" s="13">
        <f>INDEX('[2]Resumo MR'!$B$3:$P$131,MATCH(A8,'[2]Resumo MR'!$A$3:$A$131,0),MATCH($H$1,'[2]Resumo MR'!$B$2:$P$2,0))</f>
        <v>357992.5</v>
      </c>
      <c r="I8" s="13">
        <f>INDEX([3]Operacionalização!$B$2:$J$125,MATCH(A8,[3]Operacionalização!$A$2:$A$125,0),MATCH($I$1,[3]Operacionalização!$B$1:$J$1,0))</f>
        <v>300873.78999999998</v>
      </c>
      <c r="J8" s="15">
        <f t="shared" si="0"/>
        <v>0.84044718813941632</v>
      </c>
    </row>
    <row r="9" spans="1:10" ht="15.75" thickBot="1">
      <c r="A9" s="30">
        <v>228</v>
      </c>
      <c r="B9" s="31" t="s">
        <v>9</v>
      </c>
      <c r="C9" s="32" t="s">
        <v>66</v>
      </c>
      <c r="D9" s="6" t="s">
        <v>11</v>
      </c>
      <c r="E9" s="6"/>
      <c r="F9" s="6"/>
      <c r="G9" s="36">
        <v>0.75</v>
      </c>
      <c r="H9" s="13">
        <f>INDEX('[2]Resumo MR'!$B$3:$P$131,MATCH(A9,'[2]Resumo MR'!$A$3:$A$131,0),MATCH($H$1,'[2]Resumo MR'!$B$2:$P$2,0))</f>
        <v>143915.5</v>
      </c>
      <c r="I9" s="13">
        <f>INDEX([3]Operacionalização!$B$2:$J$125,MATCH(A9,[3]Operacionalização!$A$2:$A$125,0),MATCH($I$1,[3]Operacionalização!$B$1:$J$1,0))</f>
        <v>116830.23000000001</v>
      </c>
      <c r="J9" s="15">
        <f t="shared" si="0"/>
        <v>0.81179740889619267</v>
      </c>
    </row>
    <row r="10" spans="1:10" ht="15.75" thickBot="1">
      <c r="A10" s="30">
        <v>768</v>
      </c>
      <c r="B10" s="31" t="s">
        <v>16</v>
      </c>
      <c r="C10" s="32" t="s">
        <v>74</v>
      </c>
      <c r="D10" s="6" t="s">
        <v>11</v>
      </c>
      <c r="E10" s="6"/>
      <c r="F10" s="6"/>
      <c r="G10" s="36">
        <v>0.875</v>
      </c>
      <c r="H10" s="13">
        <f>INDEX('[2]Resumo MR'!$B$3:$P$131,MATCH(A10,'[2]Resumo MR'!$A$3:$A$131,0),MATCH($H$1,'[2]Resumo MR'!$B$2:$P$2,0))</f>
        <v>395899.28</v>
      </c>
      <c r="I10" s="13">
        <f>INDEX([3]Operacionalização!$B$2:$J$125,MATCH(A10,[3]Operacionalização!$A$2:$A$125,0),MATCH($I$1,[3]Operacionalização!$B$1:$J$1,0))</f>
        <v>271773.95</v>
      </c>
      <c r="J10" s="15">
        <f t="shared" si="0"/>
        <v>0.68647245329670714</v>
      </c>
    </row>
    <row r="11" spans="1:10" ht="15.75" thickBot="1">
      <c r="A11" s="30">
        <v>283</v>
      </c>
      <c r="B11" s="31" t="s">
        <v>9</v>
      </c>
      <c r="C11" s="32" t="s">
        <v>126</v>
      </c>
      <c r="D11" s="6" t="s">
        <v>11</v>
      </c>
      <c r="E11" s="6"/>
      <c r="F11" s="6"/>
      <c r="G11" s="36">
        <v>0.875</v>
      </c>
      <c r="H11" s="13">
        <f>INDEX('[2]Resumo MR'!$B$3:$P$131,MATCH(A11,'[2]Resumo MR'!$A$3:$A$131,0),MATCH($H$1,'[2]Resumo MR'!$B$2:$P$2,0))</f>
        <v>216354.25</v>
      </c>
      <c r="I11" s="13">
        <f>INDEX([3]Operacionalização!$B$2:$J$125,MATCH(A11,[3]Operacionalização!$A$2:$A$125,0),MATCH($I$1,[3]Operacionalização!$B$1:$J$1,0))</f>
        <v>146923.08000000002</v>
      </c>
      <c r="J11" s="15">
        <f t="shared" si="0"/>
        <v>0.67908571243689464</v>
      </c>
    </row>
    <row r="12" spans="1:10" ht="15.75" thickBot="1">
      <c r="A12" s="30">
        <v>174</v>
      </c>
      <c r="B12" s="31" t="s">
        <v>9</v>
      </c>
      <c r="C12" s="32" t="s">
        <v>154</v>
      </c>
      <c r="D12" s="6" t="s">
        <v>11</v>
      </c>
      <c r="E12" s="6"/>
      <c r="F12" s="6"/>
      <c r="G12" s="36">
        <v>0.875</v>
      </c>
      <c r="H12" s="13">
        <f>INDEX('[2]Resumo MR'!$B$3:$P$131,MATCH(A12,'[2]Resumo MR'!$A$3:$A$131,0),MATCH($H$1,'[2]Resumo MR'!$B$2:$P$2,0))</f>
        <v>41050.400000000001</v>
      </c>
      <c r="I12" s="13">
        <f>INDEX([3]Operacionalização!$B$2:$J$125,MATCH(A12,[3]Operacionalização!$A$2:$A$125,0),MATCH($I$1,[3]Operacionalização!$B$1:$J$1,0))</f>
        <v>26204.839999999997</v>
      </c>
      <c r="J12" s="15">
        <f t="shared" si="0"/>
        <v>0.63835772611229114</v>
      </c>
    </row>
    <row r="13" spans="1:10" ht="15.75" thickBot="1">
      <c r="A13" s="30">
        <v>273</v>
      </c>
      <c r="B13" s="31" t="s">
        <v>9</v>
      </c>
      <c r="C13" s="32" t="s">
        <v>64</v>
      </c>
      <c r="D13" s="6" t="s">
        <v>11</v>
      </c>
      <c r="E13" s="6"/>
      <c r="F13" s="6"/>
      <c r="G13" s="36">
        <v>0.625</v>
      </c>
      <c r="H13" s="13">
        <f>INDEX('[2]Resumo MR'!$B$3:$P$131,MATCH(A13,'[2]Resumo MR'!$A$3:$A$131,0),MATCH($H$1,'[2]Resumo MR'!$B$2:$P$2,0))</f>
        <v>164358.63</v>
      </c>
      <c r="I13" s="13">
        <f>INDEX([3]Operacionalização!$B$2:$J$125,MATCH(A13,[3]Operacionalização!$A$2:$A$125,0),MATCH($I$1,[3]Operacionalização!$B$1:$J$1,0))</f>
        <v>104630.98999999999</v>
      </c>
      <c r="J13" s="15">
        <f t="shared" si="0"/>
        <v>0.6366017409612138</v>
      </c>
    </row>
    <row r="14" spans="1:10" ht="15.75" thickBot="1">
      <c r="A14" s="30">
        <v>227</v>
      </c>
      <c r="B14" s="31" t="s">
        <v>9</v>
      </c>
      <c r="C14" s="32" t="s">
        <v>72</v>
      </c>
      <c r="D14" s="6" t="s">
        <v>11</v>
      </c>
      <c r="E14" s="6"/>
      <c r="F14" s="6"/>
      <c r="G14" s="36">
        <v>0.875</v>
      </c>
      <c r="H14" s="13">
        <f>INDEX('[2]Resumo MR'!$B$3:$P$131,MATCH(A14,'[2]Resumo MR'!$A$3:$A$131,0),MATCH($H$1,'[2]Resumo MR'!$B$2:$P$2,0))</f>
        <v>166856.85999999999</v>
      </c>
      <c r="I14" s="13">
        <f>INDEX([3]Operacionalização!$B$2:$J$125,MATCH(A14,[3]Operacionalização!$A$2:$A$125,0),MATCH($I$1,[3]Operacionalização!$B$1:$J$1,0))</f>
        <v>100750.47</v>
      </c>
      <c r="J14" s="15">
        <f t="shared" si="0"/>
        <v>0.60381377187608598</v>
      </c>
    </row>
    <row r="15" spans="1:10" ht="15.75" thickBot="1">
      <c r="A15" s="30">
        <v>241</v>
      </c>
      <c r="B15" s="31" t="s">
        <v>9</v>
      </c>
      <c r="C15" s="32" t="s">
        <v>82</v>
      </c>
      <c r="D15" s="6" t="s">
        <v>11</v>
      </c>
      <c r="E15" s="6"/>
      <c r="F15" s="6"/>
      <c r="G15" s="36">
        <v>0.875</v>
      </c>
      <c r="H15" s="13">
        <f>INDEX('[2]Resumo MR'!$B$3:$P$131,MATCH(A15,'[2]Resumo MR'!$A$3:$A$131,0),MATCH($H$1,'[2]Resumo MR'!$B$2:$P$2,0))</f>
        <v>164796.03</v>
      </c>
      <c r="I15" s="13">
        <f>INDEX([3]Operacionalização!$B$2:$J$125,MATCH(A15,[3]Operacionalização!$A$2:$A$125,0),MATCH($I$1,[3]Operacionalização!$B$1:$J$1,0))</f>
        <v>99094.16</v>
      </c>
      <c r="J15" s="15">
        <f t="shared" si="0"/>
        <v>0.6013140001006092</v>
      </c>
    </row>
    <row r="16" spans="1:10" ht="15.75" thickBot="1">
      <c r="A16" s="30">
        <v>981</v>
      </c>
      <c r="B16" s="31" t="s">
        <v>18</v>
      </c>
      <c r="C16" s="32" t="s">
        <v>83</v>
      </c>
      <c r="D16" s="6" t="s">
        <v>11</v>
      </c>
      <c r="E16" s="6"/>
      <c r="F16" s="6"/>
      <c r="G16" s="36">
        <v>0.875</v>
      </c>
      <c r="H16" s="13">
        <f>INDEX('[2]Resumo MR'!$B$3:$P$131,MATCH(A16,'[2]Resumo MR'!$A$3:$A$131,0),MATCH($H$1,'[2]Resumo MR'!$B$2:$P$2,0))</f>
        <v>260382.75</v>
      </c>
      <c r="I16" s="13">
        <f>INDEX([3]Operacionalização!$B$2:$J$125,MATCH(A16,[3]Operacionalização!$A$2:$A$125,0),MATCH($I$1,[3]Operacionalização!$B$1:$J$1,0))</f>
        <v>151134.41070000001</v>
      </c>
      <c r="J16" s="15">
        <f t="shared" si="0"/>
        <v>0.58043173251684299</v>
      </c>
    </row>
    <row r="17" spans="1:10" ht="15.75" thickBot="1">
      <c r="A17" s="30">
        <v>257</v>
      </c>
      <c r="B17" s="31" t="s">
        <v>9</v>
      </c>
      <c r="C17" s="32" t="s">
        <v>79</v>
      </c>
      <c r="D17" s="6" t="s">
        <v>11</v>
      </c>
      <c r="E17" s="6"/>
      <c r="F17" s="6"/>
      <c r="G17" s="36">
        <v>0.625</v>
      </c>
      <c r="H17" s="13">
        <f>INDEX('[2]Resumo MR'!$B$3:$P$131,MATCH(A17,'[2]Resumo MR'!$A$3:$A$131,0),MATCH($H$1,'[2]Resumo MR'!$B$2:$P$2,0))</f>
        <v>145851.09</v>
      </c>
      <c r="I17" s="13">
        <f>INDEX([3]Operacionalização!$B$2:$J$125,MATCH(A17,[3]Operacionalização!$A$2:$A$125,0),MATCH($I$1,[3]Operacionalização!$B$1:$J$1,0))</f>
        <v>77797.489999999991</v>
      </c>
      <c r="J17" s="15">
        <f t="shared" si="0"/>
        <v>0.53340355564020803</v>
      </c>
    </row>
    <row r="18" spans="1:10" ht="15.75" thickBot="1">
      <c r="A18" s="30">
        <v>67</v>
      </c>
      <c r="B18" s="31" t="s">
        <v>9</v>
      </c>
      <c r="C18" s="32" t="s">
        <v>87</v>
      </c>
      <c r="D18" s="6" t="s">
        <v>11</v>
      </c>
      <c r="E18" s="6"/>
      <c r="F18" s="6"/>
      <c r="G18" s="36">
        <v>0.875</v>
      </c>
      <c r="H18" s="13">
        <f>INDEX('[2]Resumo MR'!$B$3:$P$131,MATCH(A18,'[2]Resumo MR'!$A$3:$A$131,0),MATCH($H$1,'[2]Resumo MR'!$B$2:$P$2,0))</f>
        <v>165577.14000000001</v>
      </c>
      <c r="I18" s="13">
        <f>INDEX([3]Operacionalização!$B$2:$J$125,MATCH(A18,[3]Operacionalização!$A$2:$A$125,0),MATCH($I$1,[3]Operacionalização!$B$1:$J$1,0))</f>
        <v>80695.239999999991</v>
      </c>
      <c r="J18" s="15">
        <f t="shared" si="0"/>
        <v>0.4873573731252997</v>
      </c>
    </row>
    <row r="19" spans="1:10" ht="15.75" thickBot="1">
      <c r="A19" s="30">
        <v>243</v>
      </c>
      <c r="B19" s="31" t="s">
        <v>9</v>
      </c>
      <c r="C19" s="32" t="s">
        <v>67</v>
      </c>
      <c r="D19" s="6" t="s">
        <v>11</v>
      </c>
      <c r="E19" s="6"/>
      <c r="F19" s="6"/>
      <c r="G19" s="36">
        <v>0.625</v>
      </c>
      <c r="H19" s="13">
        <f>INDEX('[2]Resumo MR'!$B$3:$P$131,MATCH(A19,'[2]Resumo MR'!$A$3:$A$131,0),MATCH($H$1,'[2]Resumo MR'!$B$2:$P$2,0))</f>
        <v>116042.75</v>
      </c>
      <c r="I19" s="13">
        <f>INDEX([3]Operacionalização!$B$2:$J$125,MATCH(A19,[3]Operacionalização!$A$2:$A$125,0),MATCH($I$1,[3]Operacionalização!$B$1:$J$1,0))</f>
        <v>56322.36</v>
      </c>
      <c r="J19" s="15">
        <f t="shared" si="0"/>
        <v>0.48535871478399123</v>
      </c>
    </row>
    <row r="20" spans="1:10" ht="15.75" thickBot="1">
      <c r="A20" s="30">
        <v>3133</v>
      </c>
      <c r="B20" s="31" t="s">
        <v>9</v>
      </c>
      <c r="C20" s="32" t="s">
        <v>70</v>
      </c>
      <c r="D20" s="6" t="s">
        <v>11</v>
      </c>
      <c r="E20" s="6"/>
      <c r="F20" s="6"/>
      <c r="G20" s="36">
        <v>0.75</v>
      </c>
      <c r="H20" s="13">
        <f>INDEX('[2]Resumo MR'!$B$3:$P$131,MATCH(A20,'[2]Resumo MR'!$A$3:$A$131,0),MATCH($H$1,'[2]Resumo MR'!$B$2:$P$2,0))</f>
        <v>113260.41</v>
      </c>
      <c r="I20" s="13">
        <f>INDEX([3]Operacionalização!$B$2:$J$125,MATCH(A20,[3]Operacionalização!$A$2:$A$125,0),MATCH($I$1,[3]Operacionalização!$B$1:$J$1,0))</f>
        <v>54803.609999999993</v>
      </c>
      <c r="J20" s="15">
        <f t="shared" si="0"/>
        <v>0.48387260826620698</v>
      </c>
    </row>
    <row r="21" spans="1:10" ht="15.75" thickBot="1">
      <c r="A21" s="30">
        <v>3132</v>
      </c>
      <c r="B21" s="31" t="s">
        <v>9</v>
      </c>
      <c r="C21" s="32" t="s">
        <v>65</v>
      </c>
      <c r="D21" s="6" t="s">
        <v>11</v>
      </c>
      <c r="E21" s="6"/>
      <c r="F21" s="6"/>
      <c r="G21" s="36">
        <v>0.375</v>
      </c>
      <c r="H21" s="13">
        <f>INDEX('[2]Resumo MR'!$B$3:$P$131,MATCH(A21,'[2]Resumo MR'!$A$3:$A$131,0),MATCH($H$1,'[2]Resumo MR'!$B$2:$P$2,0))</f>
        <v>151456</v>
      </c>
      <c r="I21" s="13">
        <f>INDEX([3]Operacionalização!$B$2:$J$125,MATCH(A21,[3]Operacionalização!$A$2:$A$125,0),MATCH($I$1,[3]Operacionalização!$B$1:$J$1,0))</f>
        <v>70922.459999999992</v>
      </c>
      <c r="J21" s="15">
        <f t="shared" si="0"/>
        <v>0.46827104901753641</v>
      </c>
    </row>
    <row r="22" spans="1:10" ht="15.75" thickBot="1">
      <c r="A22" s="30">
        <v>1518</v>
      </c>
      <c r="B22" s="31" t="s">
        <v>9</v>
      </c>
      <c r="C22" s="32" t="s">
        <v>85</v>
      </c>
      <c r="D22" s="6" t="s">
        <v>11</v>
      </c>
      <c r="E22" s="6"/>
      <c r="F22" s="6"/>
      <c r="G22" s="36">
        <v>0.875</v>
      </c>
      <c r="H22" s="13">
        <f>INDEX('[2]Resumo MR'!$B$3:$P$131,MATCH(A22,'[2]Resumo MR'!$A$3:$A$131,0),MATCH($H$1,'[2]Resumo MR'!$B$2:$P$2,0))</f>
        <v>156855.76</v>
      </c>
      <c r="I22" s="13">
        <f>INDEX([3]Operacionalização!$B$2:$J$125,MATCH(A22,[3]Operacionalização!$A$2:$A$125,0),MATCH($I$1,[3]Operacionalização!$B$1:$J$1,0))</f>
        <v>71361.400000000009</v>
      </c>
      <c r="J22" s="15">
        <f t="shared" si="0"/>
        <v>0.45494918388715855</v>
      </c>
    </row>
    <row r="23" spans="1:10" ht="15.75" thickBot="1">
      <c r="A23" s="30">
        <v>1033</v>
      </c>
      <c r="B23" s="31" t="s">
        <v>40</v>
      </c>
      <c r="C23" s="32" t="s">
        <v>123</v>
      </c>
      <c r="D23" s="6" t="s">
        <v>11</v>
      </c>
      <c r="E23" s="6"/>
      <c r="F23" s="6"/>
      <c r="G23" s="36">
        <v>0.875</v>
      </c>
      <c r="H23" s="13">
        <f>INDEX('[2]Resumo MR'!$B$3:$P$131,MATCH(A23,'[2]Resumo MR'!$A$3:$A$131,0),MATCH($H$1,'[2]Resumo MR'!$B$2:$P$2,0))</f>
        <v>249687.8</v>
      </c>
      <c r="I23" s="13">
        <f>INDEX([3]Operacionalização!$B$2:$J$125,MATCH(A23,[3]Operacionalização!$A$2:$A$125,0),MATCH($I$1,[3]Operacionalização!$B$1:$J$1,0))</f>
        <v>110944.08</v>
      </c>
      <c r="J23" s="15">
        <f t="shared" si="0"/>
        <v>0.44433120080356353</v>
      </c>
    </row>
    <row r="24" spans="1:10" ht="15.75" thickBot="1">
      <c r="A24" s="30">
        <v>56</v>
      </c>
      <c r="B24" s="31" t="s">
        <v>9</v>
      </c>
      <c r="C24" s="32" t="s">
        <v>73</v>
      </c>
      <c r="D24" s="6" t="s">
        <v>11</v>
      </c>
      <c r="E24" s="6"/>
      <c r="F24" s="6"/>
      <c r="G24" s="36">
        <v>0.75</v>
      </c>
      <c r="H24" s="13">
        <f>INDEX('[2]Resumo MR'!$B$3:$P$131,MATCH(A24,'[2]Resumo MR'!$A$3:$A$131,0),MATCH($H$1,'[2]Resumo MR'!$B$2:$P$2,0))</f>
        <v>240872</v>
      </c>
      <c r="I24" s="13">
        <f>INDEX([3]Operacionalização!$B$2:$J$125,MATCH(A24,[3]Operacionalização!$A$2:$A$125,0),MATCH($I$1,[3]Operacionalização!$B$1:$J$1,0))</f>
        <v>104866.14</v>
      </c>
      <c r="J24" s="15">
        <f t="shared" si="0"/>
        <v>0.43536044039988042</v>
      </c>
    </row>
    <row r="25" spans="1:10" ht="15.75" thickBot="1">
      <c r="A25" s="30">
        <v>194</v>
      </c>
      <c r="B25" s="31" t="s">
        <v>9</v>
      </c>
      <c r="C25" s="32" t="s">
        <v>96</v>
      </c>
      <c r="D25" s="6" t="s">
        <v>11</v>
      </c>
      <c r="E25" s="6"/>
      <c r="F25" s="6"/>
      <c r="G25" s="36">
        <v>0.875</v>
      </c>
      <c r="H25" s="13">
        <f>INDEX('[2]Resumo MR'!$B$3:$P$131,MATCH(A25,'[2]Resumo MR'!$A$3:$A$131,0),MATCH($H$1,'[2]Resumo MR'!$B$2:$P$2,0))</f>
        <v>177194.25</v>
      </c>
      <c r="I25" s="13">
        <f>INDEX([3]Operacionalização!$B$2:$J$125,MATCH(A25,[3]Operacionalização!$A$2:$A$125,0),MATCH($I$1,[3]Operacionalização!$B$1:$J$1,0))</f>
        <v>75555.41</v>
      </c>
      <c r="J25" s="15">
        <f t="shared" si="0"/>
        <v>0.42639876858306636</v>
      </c>
    </row>
    <row r="26" spans="1:10" ht="15.75" thickBot="1">
      <c r="A26" s="30">
        <v>163</v>
      </c>
      <c r="B26" s="31" t="s">
        <v>9</v>
      </c>
      <c r="C26" s="32" t="s">
        <v>94</v>
      </c>
      <c r="D26" s="6" t="s">
        <v>11</v>
      </c>
      <c r="E26" s="6"/>
      <c r="F26" s="6"/>
      <c r="G26" s="36">
        <v>0.75</v>
      </c>
      <c r="H26" s="13">
        <f>INDEX('[2]Resumo MR'!$B$3:$P$131,MATCH(A26,'[2]Resumo MR'!$A$3:$A$131,0),MATCH($H$1,'[2]Resumo MR'!$B$2:$P$2,0))</f>
        <v>155347.75</v>
      </c>
      <c r="I26" s="13">
        <f>INDEX([3]Operacionalização!$B$2:$J$125,MATCH(A26,[3]Operacionalização!$A$2:$A$125,0),MATCH($I$1,[3]Operacionalização!$B$1:$J$1,0))</f>
        <v>65238.260000000009</v>
      </c>
      <c r="J26" s="15">
        <f t="shared" si="0"/>
        <v>0.41994982225362137</v>
      </c>
    </row>
    <row r="27" spans="1:10" ht="15.75" thickBot="1">
      <c r="A27" s="30">
        <v>282</v>
      </c>
      <c r="B27" s="31" t="s">
        <v>9</v>
      </c>
      <c r="C27" s="32" t="s">
        <v>160</v>
      </c>
      <c r="D27" s="6" t="s">
        <v>11</v>
      </c>
      <c r="E27" s="6"/>
      <c r="F27" s="6"/>
      <c r="G27" s="36">
        <v>0.75</v>
      </c>
      <c r="H27" s="13">
        <f>INDEX('[2]Resumo MR'!$B$3:$P$131,MATCH(A27,'[2]Resumo MR'!$A$3:$A$131,0),MATCH($H$1,'[2]Resumo MR'!$B$2:$P$2,0))</f>
        <v>153559.25</v>
      </c>
      <c r="I27" s="13">
        <f>INDEX([3]Operacionalização!$B$2:$J$125,MATCH(A27,[3]Operacionalização!$A$2:$A$125,0),MATCH($I$1,[3]Operacionalização!$B$1:$J$1,0))</f>
        <v>60470.63</v>
      </c>
      <c r="J27" s="15">
        <f t="shared" si="0"/>
        <v>0.39379347059848235</v>
      </c>
    </row>
    <row r="28" spans="1:10" ht="15.75" thickBot="1">
      <c r="A28" s="30">
        <v>3131</v>
      </c>
      <c r="B28" s="31" t="s">
        <v>9</v>
      </c>
      <c r="C28" s="32" t="s">
        <v>69</v>
      </c>
      <c r="D28" s="6" t="s">
        <v>11</v>
      </c>
      <c r="E28" s="6"/>
      <c r="F28" s="6"/>
      <c r="G28" s="36">
        <v>0.5</v>
      </c>
      <c r="H28" s="13">
        <f>INDEX('[2]Resumo MR'!$B$3:$P$131,MATCH(A28,'[2]Resumo MR'!$A$3:$A$131,0),MATCH($H$1,'[2]Resumo MR'!$B$2:$P$2,0))</f>
        <v>230332.61</v>
      </c>
      <c r="I28" s="13">
        <f>INDEX([3]Operacionalização!$B$2:$J$125,MATCH(A28,[3]Operacionalização!$A$2:$A$125,0),MATCH($I$1,[3]Operacionalização!$B$1:$J$1,0))</f>
        <v>78268.579999999987</v>
      </c>
      <c r="J28" s="15">
        <f t="shared" si="0"/>
        <v>0.33980676900244389</v>
      </c>
    </row>
    <row r="29" spans="1:10" ht="15.75" thickBot="1">
      <c r="A29" s="30">
        <v>470</v>
      </c>
      <c r="B29" s="31" t="s">
        <v>76</v>
      </c>
      <c r="C29" s="32" t="s">
        <v>78</v>
      </c>
      <c r="D29" s="6" t="s">
        <v>11</v>
      </c>
      <c r="E29" s="6"/>
      <c r="F29" s="6"/>
      <c r="G29" s="36">
        <v>0.875</v>
      </c>
      <c r="H29" s="13">
        <f>INDEX('[2]Resumo MR'!$B$3:$P$131,MATCH(A29,'[2]Resumo MR'!$A$3:$A$131,0),MATCH($H$1,'[2]Resumo MR'!$B$2:$P$2,0))</f>
        <v>266151.57</v>
      </c>
      <c r="I29" s="13">
        <f>INDEX([3]Operacionalização!$B$2:$J$125,MATCH(A29,[3]Operacionalização!$A$2:$A$125,0),MATCH($I$1,[3]Operacionalização!$B$1:$J$1,0))</f>
        <v>85635.43</v>
      </c>
      <c r="J29" s="15">
        <f t="shared" si="0"/>
        <v>0.32175436725772455</v>
      </c>
    </row>
    <row r="30" spans="1:10" ht="15.75" thickBot="1">
      <c r="A30" s="30">
        <v>3134</v>
      </c>
      <c r="B30" s="31" t="s">
        <v>9</v>
      </c>
      <c r="C30" s="32" t="s">
        <v>71</v>
      </c>
      <c r="D30" s="6" t="s">
        <v>11</v>
      </c>
      <c r="E30" s="6"/>
      <c r="F30" s="6"/>
      <c r="G30" s="36">
        <v>0.625</v>
      </c>
      <c r="H30" s="13">
        <f>INDEX('[2]Resumo MR'!$B$3:$P$131,MATCH(A30,'[2]Resumo MR'!$A$3:$A$131,0),MATCH($H$1,'[2]Resumo MR'!$B$2:$P$2,0))</f>
        <v>113551</v>
      </c>
      <c r="I30" s="13">
        <f>INDEX([3]Operacionalização!$B$2:$J$125,MATCH(A30,[3]Operacionalização!$A$2:$A$125,0),MATCH($I$1,[3]Operacionalização!$B$1:$J$1,0))</f>
        <v>34688.699999999997</v>
      </c>
      <c r="J30" s="15">
        <f t="shared" si="0"/>
        <v>0.30549004412114378</v>
      </c>
    </row>
    <row r="31" spans="1:10" ht="15.75" thickBot="1">
      <c r="A31" s="30">
        <v>777</v>
      </c>
      <c r="B31" s="31" t="s">
        <v>16</v>
      </c>
      <c r="C31" s="32" t="s">
        <v>146</v>
      </c>
      <c r="D31" s="6" t="s">
        <v>11</v>
      </c>
      <c r="E31" s="6"/>
      <c r="F31" s="6"/>
      <c r="G31" s="36">
        <v>0.875</v>
      </c>
      <c r="H31" s="13">
        <f>INDEX('[2]Resumo MR'!$B$3:$P$131,MATCH(A31,'[2]Resumo MR'!$A$3:$A$131,0),MATCH($H$1,'[2]Resumo MR'!$B$2:$P$2,0))</f>
        <v>351044.27</v>
      </c>
      <c r="I31" s="13">
        <f>INDEX([3]Operacionalização!$B$2:$J$125,MATCH(A31,[3]Operacionalização!$A$2:$A$125,0),MATCH($I$1,[3]Operacionalização!$B$1:$J$1,0))</f>
        <v>105995.67000000001</v>
      </c>
      <c r="J31" s="15">
        <f t="shared" si="0"/>
        <v>0.3019438830321885</v>
      </c>
    </row>
    <row r="32" spans="1:10" ht="15.75" thickBot="1">
      <c r="A32" s="30">
        <v>451</v>
      </c>
      <c r="B32" s="31" t="s">
        <v>76</v>
      </c>
      <c r="C32" s="32" t="s">
        <v>77</v>
      </c>
      <c r="D32" s="6" t="s">
        <v>11</v>
      </c>
      <c r="E32" s="6"/>
      <c r="F32" s="6"/>
      <c r="G32" s="36">
        <v>0.75</v>
      </c>
      <c r="H32" s="13">
        <f>INDEX('[2]Resumo MR'!$B$3:$P$131,MATCH(A32,'[2]Resumo MR'!$A$3:$A$131,0),MATCH($H$1,'[2]Resumo MR'!$B$2:$P$2,0))</f>
        <v>260092.5</v>
      </c>
      <c r="I32" s="13">
        <f>INDEX([3]Operacionalização!$B$2:$J$125,MATCH(A32,[3]Operacionalização!$A$2:$A$125,0),MATCH($I$1,[3]Operacionalização!$B$1:$J$1,0))</f>
        <v>73421.63</v>
      </c>
      <c r="J32" s="15">
        <f t="shared" si="0"/>
        <v>0.28229045435758432</v>
      </c>
    </row>
    <row r="33" spans="1:10" ht="15.75" thickBot="1">
      <c r="A33" s="30">
        <v>448</v>
      </c>
      <c r="B33" s="31" t="s">
        <v>76</v>
      </c>
      <c r="C33" s="32" t="s">
        <v>89</v>
      </c>
      <c r="D33" s="6" t="s">
        <v>11</v>
      </c>
      <c r="E33" s="6"/>
      <c r="F33" s="6"/>
      <c r="G33" s="36">
        <v>0.625</v>
      </c>
      <c r="H33" s="13">
        <f>INDEX('[2]Resumo MR'!$B$3:$P$131,MATCH(A33,'[2]Resumo MR'!$A$3:$A$131,0),MATCH($H$1,'[2]Resumo MR'!$B$2:$P$2,0))</f>
        <v>303519.46000000002</v>
      </c>
      <c r="I33" s="13">
        <f>INDEX([3]Operacionalização!$B$2:$J$125,MATCH(A33,[3]Operacionalização!$A$2:$A$125,0),MATCH($I$1,[3]Operacionalização!$B$1:$J$1,0))</f>
        <v>72774.149999999994</v>
      </c>
      <c r="J33" s="15">
        <f t="shared" si="0"/>
        <v>0.23976765773107261</v>
      </c>
    </row>
    <row r="34" spans="1:10" ht="15.75" thickBot="1">
      <c r="A34" s="30">
        <v>223</v>
      </c>
      <c r="B34" s="31" t="s">
        <v>9</v>
      </c>
      <c r="C34" s="32" t="s">
        <v>88</v>
      </c>
      <c r="D34" s="6" t="s">
        <v>11</v>
      </c>
      <c r="E34" s="6"/>
      <c r="F34" s="6"/>
      <c r="G34" s="36">
        <v>0.75</v>
      </c>
      <c r="H34" s="13">
        <f>INDEX('[2]Resumo MR'!$B$3:$P$131,MATCH(A34,'[2]Resumo MR'!$A$3:$A$131,0),MATCH($H$1,'[2]Resumo MR'!$B$2:$P$2,0))</f>
        <v>147351.19</v>
      </c>
      <c r="I34" s="13">
        <f>INDEX([3]Operacionalização!$B$2:$J$125,MATCH(A34,[3]Operacionalização!$A$2:$A$125,0),MATCH($I$1,[3]Operacionalização!$B$1:$J$1,0))</f>
        <v>32823.99</v>
      </c>
      <c r="J34" s="15">
        <f t="shared" si="0"/>
        <v>0.22276026410102284</v>
      </c>
    </row>
    <row r="35" spans="1:10" ht="15.75" thickBot="1">
      <c r="A35" s="30">
        <v>463</v>
      </c>
      <c r="B35" s="31" t="s">
        <v>76</v>
      </c>
      <c r="C35" s="32" t="s">
        <v>139</v>
      </c>
      <c r="D35" s="6" t="s">
        <v>11</v>
      </c>
      <c r="E35" s="6"/>
      <c r="F35" s="6"/>
      <c r="G35" s="36">
        <v>0.75</v>
      </c>
      <c r="H35" s="13">
        <f>INDEX('[2]Resumo MR'!$B$3:$P$131,MATCH(A35,'[2]Resumo MR'!$A$3:$A$131,0),MATCH($H$1,'[2]Resumo MR'!$B$2:$P$2,0))</f>
        <v>222245</v>
      </c>
      <c r="I35" s="13">
        <f>INDEX([3]Operacionalização!$B$2:$J$125,MATCH(A35,[3]Operacionalização!$A$2:$A$125,0),MATCH($I$1,[3]Operacionalização!$B$1:$J$1,0))</f>
        <v>47552.47</v>
      </c>
      <c r="J35" s="15">
        <f t="shared" si="0"/>
        <v>0.2139641836711737</v>
      </c>
    </row>
    <row r="36" spans="1:10" ht="15.75" thickBot="1">
      <c r="A36" s="30">
        <v>1899</v>
      </c>
      <c r="B36" s="31" t="s">
        <v>76</v>
      </c>
      <c r="C36" s="32" t="s">
        <v>95</v>
      </c>
      <c r="D36" s="6" t="s">
        <v>11</v>
      </c>
      <c r="E36" s="6"/>
      <c r="F36" s="6"/>
      <c r="G36" s="36">
        <v>0.5</v>
      </c>
      <c r="H36" s="13">
        <f>INDEX('[2]Resumo MR'!$B$3:$P$131,MATCH(A36,'[2]Resumo MR'!$A$3:$A$131,0),MATCH($H$1,'[2]Resumo MR'!$B$2:$P$2,0))</f>
        <v>264444.87</v>
      </c>
      <c r="I36" s="13">
        <f>INDEX([3]Operacionalização!$B$2:$J$125,MATCH(A36,[3]Operacionalização!$A$2:$A$125,0),MATCH($I$1,[3]Operacionalização!$B$1:$J$1,0))</f>
        <v>44339.77</v>
      </c>
      <c r="J36" s="15">
        <f t="shared" si="0"/>
        <v>0.16767112933595571</v>
      </c>
    </row>
    <row r="37" spans="1:10" ht="15.75" thickBot="1">
      <c r="A37" s="30">
        <v>264</v>
      </c>
      <c r="B37" s="31" t="s">
        <v>9</v>
      </c>
      <c r="C37" s="32" t="s">
        <v>81</v>
      </c>
      <c r="D37" s="6" t="s">
        <v>11</v>
      </c>
      <c r="E37" s="6"/>
      <c r="F37" s="6"/>
      <c r="G37" s="36">
        <v>0.75</v>
      </c>
      <c r="H37" s="13">
        <f>INDEX('[2]Resumo MR'!$B$3:$P$131,MATCH(A37,'[2]Resumo MR'!$A$3:$A$131,0),MATCH($H$1,'[2]Resumo MR'!$B$2:$P$2,0))</f>
        <v>208189.84</v>
      </c>
      <c r="I37" s="13">
        <f>INDEX([3]Operacionalização!$B$2:$J$125,MATCH(A37,[3]Operacionalização!$A$2:$A$125,0),MATCH($I$1,[3]Operacionalização!$B$1:$J$1,0))</f>
        <v>34067.19</v>
      </c>
      <c r="J37" s="15">
        <f t="shared" si="0"/>
        <v>0.16363521870231518</v>
      </c>
    </row>
    <row r="38" spans="1:10" ht="15.75" thickBot="1">
      <c r="A38" s="30">
        <v>292</v>
      </c>
      <c r="B38" s="31" t="s">
        <v>98</v>
      </c>
      <c r="C38" s="32" t="s">
        <v>99</v>
      </c>
      <c r="D38" s="6" t="s">
        <v>11</v>
      </c>
      <c r="E38" s="6"/>
      <c r="F38" s="6"/>
      <c r="G38" s="36">
        <v>0.625</v>
      </c>
      <c r="H38" s="13">
        <f>INDEX('[2]Resumo MR'!$B$3:$P$131,MATCH(A38,'[2]Resumo MR'!$A$3:$A$131,0),MATCH($H$1,'[2]Resumo MR'!$B$2:$P$2,0))</f>
        <v>358686.73</v>
      </c>
      <c r="I38" s="13">
        <f>INDEX([3]Operacionalização!$B$2:$J$125,MATCH(A38,[3]Operacionalização!$A$2:$A$125,0),MATCH($I$1,[3]Operacionalização!$B$1:$J$1,0))</f>
        <v>51720.619999999995</v>
      </c>
      <c r="J38" s="15">
        <f t="shared" si="0"/>
        <v>0.1441944060768571</v>
      </c>
    </row>
    <row r="39" spans="1:10" ht="15.75" thickBot="1">
      <c r="A39" s="30">
        <v>216</v>
      </c>
      <c r="B39" s="31" t="s">
        <v>9</v>
      </c>
      <c r="C39" s="32" t="s">
        <v>156</v>
      </c>
      <c r="D39" s="6" t="s">
        <v>11</v>
      </c>
      <c r="E39" s="6"/>
      <c r="F39" s="6"/>
      <c r="G39" s="36">
        <v>0.875</v>
      </c>
      <c r="H39" s="13">
        <f>INDEX('[2]Resumo MR'!$B$3:$P$131,MATCH(A39,'[2]Resumo MR'!$A$3:$A$131,0),MATCH($H$1,'[2]Resumo MR'!$B$2:$P$2,0))</f>
        <v>246752</v>
      </c>
      <c r="I39" s="13">
        <f>INDEX([3]Operacionalização!$B$2:$J$125,MATCH(A39,[3]Operacionalização!$A$2:$A$125,0),MATCH($I$1,[3]Operacionalização!$B$1:$J$1,0))</f>
        <v>32776.17</v>
      </c>
      <c r="J39" s="15">
        <f t="shared" si="0"/>
        <v>0.13283041272208532</v>
      </c>
    </row>
    <row r="40" spans="1:10" ht="15.75" thickBot="1">
      <c r="A40" s="30">
        <v>244</v>
      </c>
      <c r="B40" s="31" t="s">
        <v>9</v>
      </c>
      <c r="C40" s="32" t="s">
        <v>68</v>
      </c>
      <c r="D40" s="6" t="s">
        <v>11</v>
      </c>
      <c r="E40" s="6"/>
      <c r="F40" s="6"/>
      <c r="G40" s="36">
        <v>0.375</v>
      </c>
      <c r="H40" s="13">
        <f>INDEX('[2]Resumo MR'!$B$3:$P$131,MATCH(A40,'[2]Resumo MR'!$A$3:$A$131,0),MATCH($H$1,'[2]Resumo MR'!$B$2:$P$2,0))</f>
        <v>162796.83000000002</v>
      </c>
      <c r="I40" s="13">
        <f>INDEX([3]Operacionalização!$B$2:$J$125,MATCH(A40,[3]Operacionalização!$A$2:$A$125,0),MATCH($I$1,[3]Operacionalização!$B$1:$J$1,0))</f>
        <v>21287.48</v>
      </c>
      <c r="J40" s="15">
        <f t="shared" si="0"/>
        <v>0.13076102280369953</v>
      </c>
    </row>
    <row r="41" spans="1:10" ht="15.75" thickBot="1">
      <c r="A41" s="30">
        <v>239</v>
      </c>
      <c r="B41" s="31" t="s">
        <v>9</v>
      </c>
      <c r="C41" s="32" t="s">
        <v>149</v>
      </c>
      <c r="D41" s="6" t="s">
        <v>11</v>
      </c>
      <c r="E41" s="6"/>
      <c r="F41" s="6"/>
      <c r="G41" s="36">
        <v>0.75</v>
      </c>
      <c r="H41" s="13">
        <f>INDEX('[2]Resumo MR'!$B$3:$P$131,MATCH(A41,'[2]Resumo MR'!$A$3:$A$131,0),MATCH($H$1,'[2]Resumo MR'!$B$2:$P$2,0))</f>
        <v>354505.35</v>
      </c>
      <c r="I41" s="13">
        <f>INDEX([3]Operacionalização!$B$2:$J$125,MATCH(A41,[3]Operacionalização!$A$2:$A$125,0),MATCH($I$1,[3]Operacionalização!$B$1:$J$1,0))</f>
        <v>27652.18</v>
      </c>
      <c r="J41" s="15">
        <f t="shared" si="0"/>
        <v>7.800215144849014E-2</v>
      </c>
    </row>
    <row r="42" spans="1:10" ht="15.75" thickBot="1">
      <c r="A42" s="30">
        <v>982</v>
      </c>
      <c r="B42" s="31" t="s">
        <v>18</v>
      </c>
      <c r="C42" s="32" t="s">
        <v>143</v>
      </c>
      <c r="D42" s="6" t="s">
        <v>11</v>
      </c>
      <c r="E42" s="6"/>
      <c r="F42" s="6"/>
      <c r="G42" s="36">
        <v>0.875</v>
      </c>
      <c r="H42" s="13"/>
      <c r="I42" s="13"/>
      <c r="J42" s="15"/>
    </row>
    <row r="43" spans="1:10" ht="15.75" thickBot="1">
      <c r="A43" s="30">
        <v>983</v>
      </c>
      <c r="B43" s="31" t="s">
        <v>18</v>
      </c>
      <c r="C43" s="32" t="s">
        <v>144</v>
      </c>
      <c r="D43" s="6" t="s">
        <v>11</v>
      </c>
      <c r="E43" s="6"/>
      <c r="F43" s="6"/>
      <c r="G43" s="36">
        <v>0.875</v>
      </c>
      <c r="H43" s="13"/>
      <c r="I43" s="13"/>
      <c r="J43" s="15"/>
    </row>
    <row r="44" spans="1:10" ht="15.75" thickBot="1">
      <c r="A44" s="30">
        <v>1009</v>
      </c>
      <c r="B44" s="31" t="s">
        <v>18</v>
      </c>
      <c r="C44" s="32" t="s">
        <v>145</v>
      </c>
      <c r="D44" s="6" t="s">
        <v>11</v>
      </c>
      <c r="E44" s="6"/>
      <c r="F44" s="6"/>
      <c r="G44" s="36">
        <v>0.875</v>
      </c>
      <c r="H44" s="13"/>
      <c r="I44" s="13"/>
      <c r="J44" s="15"/>
    </row>
    <row r="45" spans="1:10" ht="25.5">
      <c r="A45" s="16">
        <v>3182</v>
      </c>
      <c r="B45" s="17" t="s">
        <v>18</v>
      </c>
      <c r="C45" s="18" t="s">
        <v>75</v>
      </c>
      <c r="D45" s="17" t="s">
        <v>11</v>
      </c>
      <c r="E45" s="17"/>
      <c r="F45" s="17"/>
      <c r="G45" s="38">
        <v>0.75</v>
      </c>
      <c r="H45" s="19"/>
      <c r="I45" s="19"/>
      <c r="J45" s="15"/>
    </row>
    <row r="46" spans="1:10">
      <c r="J46" s="15"/>
    </row>
    <row r="47" spans="1:10">
      <c r="A47" s="27"/>
      <c r="B47" s="27"/>
      <c r="C47" s="28" t="s">
        <v>0</v>
      </c>
      <c r="D47" s="27"/>
      <c r="E47" s="27"/>
      <c r="F47" s="27"/>
      <c r="G47" s="27"/>
      <c r="H47" s="29">
        <f>SUM(H3:H45)</f>
        <v>8525276.5700000003</v>
      </c>
      <c r="I47" s="29">
        <f>SUM(I3:I45)</f>
        <v>4098484.0607000007</v>
      </c>
      <c r="J47" s="15">
        <f t="shared" si="0"/>
        <v>0.48074499719133457</v>
      </c>
    </row>
  </sheetData>
  <autoFilter ref="A2:J2" xr:uid="{5A691B82-2C1B-46B1-9FA6-07E2B3F1E8EF}">
    <sortState xmlns:xlrd2="http://schemas.microsoft.com/office/spreadsheetml/2017/richdata2" ref="A3:J45">
      <sortCondition descending="1" ref="J2"/>
    </sortState>
  </autoFilter>
  <conditionalFormatting sqref="J3:J47">
    <cfRule type="colorScale" priority="11">
      <colorScale>
        <cfvo type="min"/>
        <cfvo type="percentile" val="50"/>
        <cfvo type="max"/>
        <color rgb="FFF8696B"/>
        <color rgb="FFFFEB84"/>
        <color rgb="FF63BE7B"/>
      </colorScale>
    </cfRule>
  </conditionalFormatting>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833339-C2E4-4F75-8D2E-3A693CF53E5F}">
  <dimension ref="A1:O133"/>
  <sheetViews>
    <sheetView zoomScaleNormal="100" workbookViewId="0">
      <pane xSplit="3" ySplit="1" topLeftCell="D17" activePane="bottomRight" state="frozen"/>
      <selection pane="bottomRight" activeCell="E2" sqref="E2"/>
      <selection pane="bottomLeft" activeCell="A2" sqref="A2"/>
      <selection pane="topRight" activeCell="D1" sqref="D1"/>
    </sheetView>
  </sheetViews>
  <sheetFormatPr defaultRowHeight="15"/>
  <cols>
    <col min="1" max="1" width="5" style="65" bestFit="1" customWidth="1"/>
    <col min="2" max="2" width="7" style="65" bestFit="1" customWidth="1"/>
    <col min="3" max="3" width="25.5703125" style="65" bestFit="1" customWidth="1"/>
    <col min="4" max="4" width="2.85546875" style="65" customWidth="1"/>
    <col min="5" max="5" width="4.42578125" style="65" customWidth="1"/>
    <col min="6" max="6" width="5.7109375" style="65" bestFit="1" customWidth="1"/>
    <col min="7" max="7" width="14.85546875" style="65" customWidth="1"/>
    <col min="8" max="8" width="28.42578125" style="76" customWidth="1"/>
    <col min="9" max="9" width="61" style="65" customWidth="1"/>
    <col min="10" max="10" width="65" style="65" customWidth="1"/>
    <col min="11" max="11" width="18" style="70" bestFit="1" customWidth="1"/>
    <col min="12" max="12" width="14.28515625" style="70" customWidth="1"/>
    <col min="13" max="13" width="12.42578125" style="70" bestFit="1" customWidth="1"/>
    <col min="14" max="14" width="14.42578125" style="65" customWidth="1"/>
    <col min="15" max="15" width="11.85546875" style="65" customWidth="1"/>
    <col min="16" max="16384" width="9.140625" style="65"/>
  </cols>
  <sheetData>
    <row r="1" spans="1:15" ht="55.5">
      <c r="A1" s="62" t="s">
        <v>2</v>
      </c>
      <c r="B1" s="62" t="s">
        <v>3</v>
      </c>
      <c r="C1" s="62" t="s">
        <v>4</v>
      </c>
      <c r="D1" s="63" t="s">
        <v>5</v>
      </c>
      <c r="E1" s="64" t="s">
        <v>93</v>
      </c>
      <c r="F1" s="64" t="s">
        <v>61</v>
      </c>
      <c r="G1" s="62" t="s">
        <v>161</v>
      </c>
      <c r="H1" s="62" t="s">
        <v>162</v>
      </c>
      <c r="I1" s="62" t="s">
        <v>163</v>
      </c>
      <c r="J1" s="62" t="s">
        <v>164</v>
      </c>
      <c r="K1" s="62" t="s">
        <v>165</v>
      </c>
      <c r="L1" s="62" t="s">
        <v>166</v>
      </c>
      <c r="M1" s="62" t="s">
        <v>167</v>
      </c>
      <c r="N1" s="62" t="s">
        <v>168</v>
      </c>
      <c r="O1" s="62" t="s">
        <v>169</v>
      </c>
    </row>
    <row r="2" spans="1:15" ht="26.25" thickBot="1">
      <c r="A2" s="66">
        <v>47</v>
      </c>
      <c r="B2" s="67" t="s">
        <v>9</v>
      </c>
      <c r="C2" s="68" t="s">
        <v>112</v>
      </c>
      <c r="D2" s="67" t="s">
        <v>28</v>
      </c>
      <c r="E2" s="67">
        <v>15</v>
      </c>
      <c r="F2" s="67">
        <v>60</v>
      </c>
      <c r="G2" s="67" t="s">
        <v>128</v>
      </c>
      <c r="H2" s="68" t="s">
        <v>170</v>
      </c>
      <c r="I2" s="69" t="s">
        <v>171</v>
      </c>
      <c r="J2" s="69" t="s">
        <v>172</v>
      </c>
      <c r="K2" s="73" t="s">
        <v>173</v>
      </c>
      <c r="L2" s="73" t="s">
        <v>173</v>
      </c>
      <c r="M2" s="67" t="s">
        <v>174</v>
      </c>
      <c r="N2" s="75" t="s">
        <v>175</v>
      </c>
      <c r="O2" s="77" t="s">
        <v>176</v>
      </c>
    </row>
    <row r="3" spans="1:15" ht="51.75" thickBot="1">
      <c r="A3" s="66">
        <v>47</v>
      </c>
      <c r="B3" s="67" t="s">
        <v>9</v>
      </c>
      <c r="C3" s="68" t="s">
        <v>112</v>
      </c>
      <c r="D3" s="67" t="s">
        <v>28</v>
      </c>
      <c r="E3" s="67">
        <v>70</v>
      </c>
      <c r="F3" s="67">
        <v>100</v>
      </c>
      <c r="G3" s="67" t="s">
        <v>177</v>
      </c>
      <c r="H3" s="68" t="s">
        <v>178</v>
      </c>
      <c r="I3" s="69" t="s">
        <v>179</v>
      </c>
      <c r="J3" s="69" t="s">
        <v>180</v>
      </c>
      <c r="K3" s="67" t="s">
        <v>181</v>
      </c>
      <c r="L3" s="67" t="s">
        <v>181</v>
      </c>
      <c r="M3" s="67" t="s">
        <v>182</v>
      </c>
      <c r="N3" s="75" t="s">
        <v>175</v>
      </c>
      <c r="O3" s="78" t="s">
        <v>183</v>
      </c>
    </row>
    <row r="4" spans="1:15" ht="51.75" thickBot="1">
      <c r="A4" s="66">
        <v>47</v>
      </c>
      <c r="B4" s="67" t="s">
        <v>9</v>
      </c>
      <c r="C4" s="68" t="s">
        <v>112</v>
      </c>
      <c r="D4" s="67" t="s">
        <v>28</v>
      </c>
      <c r="E4" s="67">
        <v>60</v>
      </c>
      <c r="F4" s="67">
        <v>100</v>
      </c>
      <c r="G4" s="67" t="s">
        <v>138</v>
      </c>
      <c r="H4" s="68" t="s">
        <v>184</v>
      </c>
      <c r="I4" s="69" t="s">
        <v>185</v>
      </c>
      <c r="J4" s="69" t="s">
        <v>186</v>
      </c>
      <c r="K4" s="67" t="s">
        <v>181</v>
      </c>
      <c r="L4" s="67" t="s">
        <v>181</v>
      </c>
      <c r="M4" s="67" t="s">
        <v>182</v>
      </c>
      <c r="N4" s="75" t="s">
        <v>175</v>
      </c>
      <c r="O4" s="78" t="s">
        <v>183</v>
      </c>
    </row>
    <row r="5" spans="1:15" ht="51.75" thickBot="1">
      <c r="A5" s="66">
        <v>49</v>
      </c>
      <c r="B5" s="67" t="s">
        <v>9</v>
      </c>
      <c r="C5" s="68" t="s">
        <v>147</v>
      </c>
      <c r="D5" s="67" t="s">
        <v>28</v>
      </c>
      <c r="E5" s="67">
        <v>60</v>
      </c>
      <c r="F5" s="67">
        <v>90</v>
      </c>
      <c r="G5" s="67" t="s">
        <v>138</v>
      </c>
      <c r="H5" s="68" t="s">
        <v>187</v>
      </c>
      <c r="I5" s="69" t="s">
        <v>188</v>
      </c>
      <c r="J5" s="69" t="s">
        <v>189</v>
      </c>
      <c r="K5" s="67" t="s">
        <v>181</v>
      </c>
      <c r="L5" s="67" t="s">
        <v>181</v>
      </c>
      <c r="M5" s="67" t="s">
        <v>182</v>
      </c>
      <c r="N5" s="75" t="s">
        <v>190</v>
      </c>
      <c r="O5" s="74" t="s">
        <v>191</v>
      </c>
    </row>
    <row r="6" spans="1:15" ht="90" thickBot="1">
      <c r="A6" s="66">
        <v>56</v>
      </c>
      <c r="B6" s="67" t="s">
        <v>9</v>
      </c>
      <c r="C6" s="68" t="s">
        <v>73</v>
      </c>
      <c r="D6" s="67" t="s">
        <v>11</v>
      </c>
      <c r="E6" s="67">
        <v>5</v>
      </c>
      <c r="F6" s="67">
        <v>5</v>
      </c>
      <c r="G6" s="67" t="s">
        <v>192</v>
      </c>
      <c r="H6" s="68" t="s">
        <v>193</v>
      </c>
      <c r="I6" s="69" t="s">
        <v>194</v>
      </c>
      <c r="J6" s="69" t="s">
        <v>195</v>
      </c>
      <c r="K6" s="67" t="s">
        <v>196</v>
      </c>
      <c r="L6" s="67" t="s">
        <v>197</v>
      </c>
      <c r="M6" s="67" t="s">
        <v>198</v>
      </c>
      <c r="N6" s="75" t="s">
        <v>190</v>
      </c>
      <c r="O6" s="74" t="s">
        <v>191</v>
      </c>
    </row>
    <row r="7" spans="1:15" ht="39" thickBot="1">
      <c r="A7" s="66">
        <v>56</v>
      </c>
      <c r="B7" s="67" t="s">
        <v>9</v>
      </c>
      <c r="C7" s="68" t="s">
        <v>73</v>
      </c>
      <c r="D7" s="67" t="s">
        <v>11</v>
      </c>
      <c r="E7" s="67">
        <v>0</v>
      </c>
      <c r="F7" s="67">
        <v>20</v>
      </c>
      <c r="G7" s="67" t="s">
        <v>153</v>
      </c>
      <c r="H7" s="68" t="s">
        <v>187</v>
      </c>
      <c r="I7" s="69" t="s">
        <v>199</v>
      </c>
      <c r="J7" s="69" t="s">
        <v>200</v>
      </c>
      <c r="K7" s="67" t="s">
        <v>201</v>
      </c>
      <c r="L7" s="67" t="s">
        <v>197</v>
      </c>
      <c r="M7" s="67" t="s">
        <v>198</v>
      </c>
      <c r="N7" s="75" t="s">
        <v>190</v>
      </c>
      <c r="O7" s="74" t="s">
        <v>191</v>
      </c>
    </row>
    <row r="8" spans="1:15" ht="204.75" thickBot="1">
      <c r="A8" s="66">
        <v>57</v>
      </c>
      <c r="B8" s="67" t="s">
        <v>9</v>
      </c>
      <c r="C8" s="68" t="s">
        <v>152</v>
      </c>
      <c r="D8" s="67" t="s">
        <v>28</v>
      </c>
      <c r="E8" s="67">
        <v>90</v>
      </c>
      <c r="F8" s="67">
        <v>100</v>
      </c>
      <c r="G8" s="67" t="s">
        <v>151</v>
      </c>
      <c r="H8" s="68" t="s">
        <v>170</v>
      </c>
      <c r="I8" s="69" t="s">
        <v>202</v>
      </c>
      <c r="J8" s="69" t="s">
        <v>203</v>
      </c>
      <c r="K8" s="67" t="s">
        <v>181</v>
      </c>
      <c r="L8" s="67" t="s">
        <v>181</v>
      </c>
      <c r="M8" s="67" t="s">
        <v>204</v>
      </c>
      <c r="N8" s="75" t="s">
        <v>190</v>
      </c>
      <c r="O8" s="74" t="s">
        <v>191</v>
      </c>
    </row>
    <row r="9" spans="1:15" ht="166.5" thickBot="1">
      <c r="A9" s="66">
        <v>68</v>
      </c>
      <c r="B9" s="67" t="s">
        <v>9</v>
      </c>
      <c r="C9" s="68" t="s">
        <v>119</v>
      </c>
      <c r="D9" s="67" t="s">
        <v>28</v>
      </c>
      <c r="E9" s="67">
        <v>30</v>
      </c>
      <c r="F9" s="67">
        <v>100</v>
      </c>
      <c r="G9" s="67" t="s">
        <v>117</v>
      </c>
      <c r="H9" s="68" t="s">
        <v>205</v>
      </c>
      <c r="I9" s="69" t="s">
        <v>206</v>
      </c>
      <c r="J9" s="69" t="s">
        <v>207</v>
      </c>
      <c r="K9" s="67" t="s">
        <v>208</v>
      </c>
      <c r="L9" s="67" t="s">
        <v>197</v>
      </c>
      <c r="M9" s="67" t="s">
        <v>204</v>
      </c>
      <c r="N9" s="75" t="s">
        <v>175</v>
      </c>
      <c r="O9" s="77" t="s">
        <v>176</v>
      </c>
    </row>
    <row r="10" spans="1:15" ht="51.75" thickBot="1">
      <c r="A10" s="66">
        <v>68</v>
      </c>
      <c r="B10" s="67" t="s">
        <v>9</v>
      </c>
      <c r="C10" s="68" t="s">
        <v>119</v>
      </c>
      <c r="D10" s="67" t="s">
        <v>28</v>
      </c>
      <c r="E10" s="67">
        <v>15</v>
      </c>
      <c r="F10" s="67">
        <v>60</v>
      </c>
      <c r="G10" s="67" t="s">
        <v>128</v>
      </c>
      <c r="H10" s="68" t="s">
        <v>170</v>
      </c>
      <c r="I10" s="69" t="s">
        <v>209</v>
      </c>
      <c r="J10" s="69" t="s">
        <v>210</v>
      </c>
      <c r="K10" s="67" t="s">
        <v>208</v>
      </c>
      <c r="L10" s="67" t="s">
        <v>197</v>
      </c>
      <c r="M10" s="67" t="s">
        <v>211</v>
      </c>
      <c r="N10" s="75" t="s">
        <v>175</v>
      </c>
      <c r="O10" s="77" t="s">
        <v>176</v>
      </c>
    </row>
    <row r="11" spans="1:15" ht="141" thickBot="1">
      <c r="A11" s="66">
        <v>68</v>
      </c>
      <c r="B11" s="67" t="s">
        <v>9</v>
      </c>
      <c r="C11" s="68" t="s">
        <v>119</v>
      </c>
      <c r="D11" s="67" t="s">
        <v>28</v>
      </c>
      <c r="E11" s="67">
        <v>40</v>
      </c>
      <c r="F11" s="67">
        <v>90</v>
      </c>
      <c r="G11" s="67" t="s">
        <v>151</v>
      </c>
      <c r="H11" s="68" t="s">
        <v>187</v>
      </c>
      <c r="I11" s="69" t="s">
        <v>212</v>
      </c>
      <c r="J11" s="69" t="s">
        <v>213</v>
      </c>
      <c r="K11" s="67" t="s">
        <v>181</v>
      </c>
      <c r="L11" s="67" t="s">
        <v>181</v>
      </c>
      <c r="M11" s="67" t="s">
        <v>204</v>
      </c>
      <c r="N11" s="75" t="s">
        <v>175</v>
      </c>
      <c r="O11" s="78" t="s">
        <v>183</v>
      </c>
    </row>
    <row r="12" spans="1:15" ht="26.25" thickBot="1">
      <c r="A12" s="66">
        <v>72</v>
      </c>
      <c r="B12" s="67" t="s">
        <v>9</v>
      </c>
      <c r="C12" s="68" t="s">
        <v>129</v>
      </c>
      <c r="D12" s="67" t="s">
        <v>28</v>
      </c>
      <c r="E12" s="67">
        <v>15</v>
      </c>
      <c r="F12" s="67">
        <v>60</v>
      </c>
      <c r="G12" s="67" t="s">
        <v>128</v>
      </c>
      <c r="H12" s="68" t="s">
        <v>170</v>
      </c>
      <c r="I12" s="69" t="s">
        <v>171</v>
      </c>
      <c r="J12" s="69" t="s">
        <v>214</v>
      </c>
      <c r="K12" s="67" t="s">
        <v>215</v>
      </c>
      <c r="L12" s="67" t="s">
        <v>197</v>
      </c>
      <c r="M12" s="67" t="s">
        <v>198</v>
      </c>
      <c r="N12" s="75" t="s">
        <v>175</v>
      </c>
      <c r="O12" s="77" t="s">
        <v>176</v>
      </c>
    </row>
    <row r="13" spans="1:15" ht="39" thickBot="1">
      <c r="A13" s="66">
        <v>72</v>
      </c>
      <c r="B13" s="67" t="s">
        <v>9</v>
      </c>
      <c r="C13" s="68" t="s">
        <v>129</v>
      </c>
      <c r="D13" s="67" t="s">
        <v>28</v>
      </c>
      <c r="E13" s="67">
        <v>60</v>
      </c>
      <c r="F13" s="67">
        <v>90</v>
      </c>
      <c r="G13" s="67" t="s">
        <v>138</v>
      </c>
      <c r="H13" s="68" t="s">
        <v>187</v>
      </c>
      <c r="I13" s="69" t="s">
        <v>216</v>
      </c>
      <c r="J13" s="69" t="s">
        <v>217</v>
      </c>
      <c r="K13" s="67" t="s">
        <v>181</v>
      </c>
      <c r="L13" s="67" t="s">
        <v>181</v>
      </c>
      <c r="M13" s="67" t="s">
        <v>182</v>
      </c>
      <c r="N13" s="75" t="s">
        <v>175</v>
      </c>
      <c r="O13" s="78" t="s">
        <v>183</v>
      </c>
    </row>
    <row r="14" spans="1:15" ht="39" thickBot="1">
      <c r="A14" s="66">
        <v>72</v>
      </c>
      <c r="B14" s="67" t="s">
        <v>9</v>
      </c>
      <c r="C14" s="68" t="s">
        <v>129</v>
      </c>
      <c r="D14" s="67" t="s">
        <v>28</v>
      </c>
      <c r="E14" s="67">
        <v>40</v>
      </c>
      <c r="F14" s="67">
        <v>90</v>
      </c>
      <c r="G14" s="67" t="s">
        <v>151</v>
      </c>
      <c r="H14" s="68" t="s">
        <v>170</v>
      </c>
      <c r="I14" s="69" t="s">
        <v>218</v>
      </c>
      <c r="J14" s="69" t="s">
        <v>219</v>
      </c>
      <c r="K14" s="67" t="s">
        <v>181</v>
      </c>
      <c r="L14" s="67" t="s">
        <v>181</v>
      </c>
      <c r="M14" s="67" t="s">
        <v>182</v>
      </c>
      <c r="N14" s="75" t="s">
        <v>175</v>
      </c>
      <c r="O14" s="78" t="s">
        <v>183</v>
      </c>
    </row>
    <row r="15" spans="1:15" ht="51.75" thickBot="1">
      <c r="A15" s="66">
        <v>149</v>
      </c>
      <c r="B15" s="67" t="s">
        <v>9</v>
      </c>
      <c r="C15" s="68" t="s">
        <v>97</v>
      </c>
      <c r="D15" s="67" t="s">
        <v>11</v>
      </c>
      <c r="E15" s="67">
        <v>20</v>
      </c>
      <c r="F15" s="67">
        <v>100</v>
      </c>
      <c r="G15" s="67" t="s">
        <v>220</v>
      </c>
      <c r="H15" s="68" t="s">
        <v>221</v>
      </c>
      <c r="I15" s="69" t="s">
        <v>222</v>
      </c>
      <c r="J15" s="69" t="s">
        <v>223</v>
      </c>
      <c r="K15" s="67" t="s">
        <v>181</v>
      </c>
      <c r="L15" s="67" t="s">
        <v>181</v>
      </c>
      <c r="M15" s="67" t="s">
        <v>182</v>
      </c>
      <c r="N15" s="75" t="s">
        <v>190</v>
      </c>
      <c r="O15" s="74" t="s">
        <v>191</v>
      </c>
    </row>
    <row r="16" spans="1:15" ht="39" thickBot="1">
      <c r="A16" s="66">
        <v>151</v>
      </c>
      <c r="B16" s="67" t="s">
        <v>9</v>
      </c>
      <c r="C16" s="68" t="s">
        <v>100</v>
      </c>
      <c r="D16" s="67" t="s">
        <v>28</v>
      </c>
      <c r="E16" s="67">
        <v>20</v>
      </c>
      <c r="F16" s="67">
        <v>70</v>
      </c>
      <c r="G16" s="67" t="s">
        <v>220</v>
      </c>
      <c r="H16" s="68" t="s">
        <v>224</v>
      </c>
      <c r="I16" s="69" t="s">
        <v>225</v>
      </c>
      <c r="J16" s="69" t="s">
        <v>226</v>
      </c>
      <c r="K16" s="67" t="s">
        <v>181</v>
      </c>
      <c r="L16" s="67" t="s">
        <v>181</v>
      </c>
      <c r="M16" s="67" t="s">
        <v>204</v>
      </c>
      <c r="N16" s="75" t="s">
        <v>227</v>
      </c>
      <c r="O16" s="78" t="s">
        <v>183</v>
      </c>
    </row>
    <row r="17" spans="1:15" ht="77.25" thickBot="1">
      <c r="A17" s="66">
        <v>151</v>
      </c>
      <c r="B17" s="67" t="s">
        <v>9</v>
      </c>
      <c r="C17" s="68" t="s">
        <v>100</v>
      </c>
      <c r="D17" s="67" t="s">
        <v>28</v>
      </c>
      <c r="E17" s="67">
        <v>30</v>
      </c>
      <c r="F17" s="67">
        <v>90</v>
      </c>
      <c r="G17" s="67" t="s">
        <v>117</v>
      </c>
      <c r="H17" s="68" t="s">
        <v>228</v>
      </c>
      <c r="I17" s="69" t="s">
        <v>229</v>
      </c>
      <c r="J17" s="69" t="s">
        <v>230</v>
      </c>
      <c r="K17" s="67" t="s">
        <v>231</v>
      </c>
      <c r="L17" s="67" t="s">
        <v>197</v>
      </c>
      <c r="M17" s="67" t="s">
        <v>198</v>
      </c>
      <c r="N17" s="75" t="s">
        <v>227</v>
      </c>
      <c r="O17" s="77" t="s">
        <v>176</v>
      </c>
    </row>
    <row r="18" spans="1:15" ht="26.25" thickBot="1">
      <c r="A18" s="66">
        <v>151</v>
      </c>
      <c r="B18" s="67" t="s">
        <v>9</v>
      </c>
      <c r="C18" s="68" t="s">
        <v>100</v>
      </c>
      <c r="D18" s="67" t="s">
        <v>28</v>
      </c>
      <c r="E18" s="67">
        <v>15</v>
      </c>
      <c r="F18" s="67">
        <v>60</v>
      </c>
      <c r="G18" s="67" t="s">
        <v>128</v>
      </c>
      <c r="H18" s="68" t="s">
        <v>170</v>
      </c>
      <c r="I18" s="69" t="s">
        <v>232</v>
      </c>
      <c r="J18" s="69" t="s">
        <v>233</v>
      </c>
      <c r="K18" s="67" t="s">
        <v>231</v>
      </c>
      <c r="L18" s="67" t="s">
        <v>197</v>
      </c>
      <c r="M18" s="67" t="s">
        <v>198</v>
      </c>
      <c r="N18" s="75" t="s">
        <v>227</v>
      </c>
      <c r="O18" s="77" t="s">
        <v>176</v>
      </c>
    </row>
    <row r="19" spans="1:15" ht="51.75" thickBot="1">
      <c r="A19" s="66">
        <v>151</v>
      </c>
      <c r="B19" s="67" t="s">
        <v>9</v>
      </c>
      <c r="C19" s="68" t="s">
        <v>100</v>
      </c>
      <c r="D19" s="67" t="s">
        <v>28</v>
      </c>
      <c r="E19" s="67">
        <v>70</v>
      </c>
      <c r="F19" s="67">
        <v>100</v>
      </c>
      <c r="G19" s="67" t="s">
        <v>177</v>
      </c>
      <c r="H19" s="68" t="s">
        <v>178</v>
      </c>
      <c r="I19" s="69" t="s">
        <v>234</v>
      </c>
      <c r="J19" s="69" t="s">
        <v>235</v>
      </c>
      <c r="K19" s="67" t="s">
        <v>181</v>
      </c>
      <c r="L19" s="67" t="s">
        <v>181</v>
      </c>
      <c r="M19" s="67" t="s">
        <v>182</v>
      </c>
      <c r="N19" s="75" t="s">
        <v>227</v>
      </c>
      <c r="O19" s="77" t="s">
        <v>176</v>
      </c>
    </row>
    <row r="20" spans="1:15" ht="39" thickBot="1">
      <c r="A20" s="66">
        <v>151</v>
      </c>
      <c r="B20" s="67" t="s">
        <v>9</v>
      </c>
      <c r="C20" s="68" t="s">
        <v>100</v>
      </c>
      <c r="D20" s="67" t="s">
        <v>28</v>
      </c>
      <c r="E20" s="67">
        <v>45</v>
      </c>
      <c r="F20" s="67">
        <v>100</v>
      </c>
      <c r="G20" s="67" t="s">
        <v>148</v>
      </c>
      <c r="H20" s="68" t="s">
        <v>187</v>
      </c>
      <c r="I20" s="69" t="s">
        <v>236</v>
      </c>
      <c r="J20" s="69" t="s">
        <v>237</v>
      </c>
      <c r="K20" s="67" t="s">
        <v>181</v>
      </c>
      <c r="L20" s="67" t="s">
        <v>181</v>
      </c>
      <c r="M20" s="67" t="s">
        <v>238</v>
      </c>
      <c r="N20" s="75" t="s">
        <v>227</v>
      </c>
      <c r="O20" s="78" t="s">
        <v>183</v>
      </c>
    </row>
    <row r="21" spans="1:15" ht="39" thickBot="1">
      <c r="A21" s="66">
        <v>163</v>
      </c>
      <c r="B21" s="67" t="s">
        <v>9</v>
      </c>
      <c r="C21" s="68" t="s">
        <v>94</v>
      </c>
      <c r="D21" s="67" t="s">
        <v>11</v>
      </c>
      <c r="E21" s="67">
        <v>15</v>
      </c>
      <c r="F21" s="67">
        <v>90</v>
      </c>
      <c r="G21" s="67" t="s">
        <v>239</v>
      </c>
      <c r="H21" s="68" t="s">
        <v>187</v>
      </c>
      <c r="I21" s="69" t="s">
        <v>240</v>
      </c>
      <c r="J21" s="69" t="s">
        <v>241</v>
      </c>
      <c r="K21" s="67" t="s">
        <v>242</v>
      </c>
      <c r="L21" s="67" t="s">
        <v>243</v>
      </c>
      <c r="M21" s="67" t="s">
        <v>198</v>
      </c>
      <c r="N21" s="75" t="s">
        <v>190</v>
      </c>
      <c r="O21" s="74" t="s">
        <v>191</v>
      </c>
    </row>
    <row r="22" spans="1:15" ht="166.5" thickBot="1">
      <c r="A22" s="66">
        <v>169</v>
      </c>
      <c r="B22" s="67" t="s">
        <v>9</v>
      </c>
      <c r="C22" s="68" t="s">
        <v>115</v>
      </c>
      <c r="D22" s="67" t="s">
        <v>28</v>
      </c>
      <c r="E22" s="67">
        <v>90</v>
      </c>
      <c r="F22" s="67">
        <v>100</v>
      </c>
      <c r="G22" s="67" t="s">
        <v>244</v>
      </c>
      <c r="H22" s="68" t="s">
        <v>170</v>
      </c>
      <c r="I22" s="69" t="s">
        <v>245</v>
      </c>
      <c r="J22" s="69" t="s">
        <v>246</v>
      </c>
      <c r="K22" s="67" t="s">
        <v>181</v>
      </c>
      <c r="L22" s="67" t="s">
        <v>181</v>
      </c>
      <c r="M22" s="67" t="s">
        <v>174</v>
      </c>
      <c r="N22" s="75" t="s">
        <v>175</v>
      </c>
      <c r="O22" s="78" t="s">
        <v>183</v>
      </c>
    </row>
    <row r="23" spans="1:15" ht="77.25" thickBot="1">
      <c r="A23" s="66">
        <v>169</v>
      </c>
      <c r="B23" s="67" t="s">
        <v>9</v>
      </c>
      <c r="C23" s="68" t="s">
        <v>115</v>
      </c>
      <c r="D23" s="67" t="s">
        <v>28</v>
      </c>
      <c r="E23" s="67">
        <v>30</v>
      </c>
      <c r="F23" s="67">
        <v>90</v>
      </c>
      <c r="G23" s="67" t="s">
        <v>117</v>
      </c>
      <c r="H23" s="68" t="s">
        <v>187</v>
      </c>
      <c r="I23" s="69" t="s">
        <v>247</v>
      </c>
      <c r="J23" s="69" t="s">
        <v>248</v>
      </c>
      <c r="K23" s="67" t="s">
        <v>249</v>
      </c>
      <c r="L23" s="67" t="s">
        <v>197</v>
      </c>
      <c r="M23" s="67" t="s">
        <v>198</v>
      </c>
      <c r="N23" s="75" t="s">
        <v>175</v>
      </c>
      <c r="O23" s="74" t="s">
        <v>191</v>
      </c>
    </row>
    <row r="24" spans="1:15" ht="64.5" thickBot="1">
      <c r="A24" s="66">
        <v>169</v>
      </c>
      <c r="B24" s="67" t="s">
        <v>9</v>
      </c>
      <c r="C24" s="68" t="s">
        <v>115</v>
      </c>
      <c r="D24" s="67" t="s">
        <v>28</v>
      </c>
      <c r="E24" s="67">
        <v>0</v>
      </c>
      <c r="F24" s="67">
        <v>15</v>
      </c>
      <c r="G24" s="67" t="s">
        <v>128</v>
      </c>
      <c r="H24" s="68" t="s">
        <v>250</v>
      </c>
      <c r="I24" s="69" t="s">
        <v>251</v>
      </c>
      <c r="J24" s="69" t="s">
        <v>252</v>
      </c>
      <c r="K24" s="67" t="s">
        <v>181</v>
      </c>
      <c r="L24" s="67" t="s">
        <v>181</v>
      </c>
      <c r="M24" s="67" t="s">
        <v>211</v>
      </c>
      <c r="N24" s="75" t="s">
        <v>175</v>
      </c>
      <c r="O24" s="74" t="s">
        <v>191</v>
      </c>
    </row>
    <row r="25" spans="1:15" ht="51.75" thickBot="1">
      <c r="A25" s="66">
        <v>169</v>
      </c>
      <c r="B25" s="67" t="s">
        <v>9</v>
      </c>
      <c r="C25" s="68" t="s">
        <v>115</v>
      </c>
      <c r="D25" s="67" t="s">
        <v>28</v>
      </c>
      <c r="E25" s="67">
        <v>40</v>
      </c>
      <c r="F25" s="67">
        <v>90</v>
      </c>
      <c r="G25" s="67" t="s">
        <v>151</v>
      </c>
      <c r="H25" s="68" t="s">
        <v>170</v>
      </c>
      <c r="I25" s="69" t="s">
        <v>253</v>
      </c>
      <c r="J25" s="69" t="s">
        <v>254</v>
      </c>
      <c r="K25" s="67" t="s">
        <v>255</v>
      </c>
      <c r="L25" s="67" t="s">
        <v>256</v>
      </c>
      <c r="M25" s="67" t="s">
        <v>182</v>
      </c>
      <c r="N25" s="75" t="s">
        <v>175</v>
      </c>
      <c r="O25" s="78" t="s">
        <v>183</v>
      </c>
    </row>
    <row r="26" spans="1:15" ht="51.75" thickBot="1">
      <c r="A26" s="66">
        <v>173</v>
      </c>
      <c r="B26" s="67" t="s">
        <v>9</v>
      </c>
      <c r="C26" s="68" t="s">
        <v>120</v>
      </c>
      <c r="D26" s="67" t="s">
        <v>28</v>
      </c>
      <c r="E26" s="67">
        <v>90</v>
      </c>
      <c r="F26" s="67">
        <v>90</v>
      </c>
      <c r="G26" s="67" t="s">
        <v>117</v>
      </c>
      <c r="H26" s="68" t="s">
        <v>187</v>
      </c>
      <c r="I26" s="69" t="s">
        <v>257</v>
      </c>
      <c r="J26" s="69" t="s">
        <v>258</v>
      </c>
      <c r="K26" s="67" t="s">
        <v>181</v>
      </c>
      <c r="L26" s="67" t="s">
        <v>181</v>
      </c>
      <c r="M26" s="67" t="s">
        <v>182</v>
      </c>
      <c r="N26" s="75" t="s">
        <v>175</v>
      </c>
      <c r="O26" s="78" t="s">
        <v>183</v>
      </c>
    </row>
    <row r="27" spans="1:15" ht="39" thickBot="1">
      <c r="A27" s="66">
        <v>173</v>
      </c>
      <c r="B27" s="67" t="s">
        <v>9</v>
      </c>
      <c r="C27" s="68" t="s">
        <v>120</v>
      </c>
      <c r="D27" s="67" t="s">
        <v>28</v>
      </c>
      <c r="E27" s="67">
        <v>15</v>
      </c>
      <c r="F27" s="67">
        <v>60</v>
      </c>
      <c r="G27" s="67" t="s">
        <v>128</v>
      </c>
      <c r="H27" s="68" t="s">
        <v>170</v>
      </c>
      <c r="I27" s="69" t="s">
        <v>259</v>
      </c>
      <c r="J27" s="69" t="s">
        <v>260</v>
      </c>
      <c r="K27" s="67" t="s">
        <v>181</v>
      </c>
      <c r="L27" s="67" t="s">
        <v>181</v>
      </c>
      <c r="M27" s="67" t="s">
        <v>182</v>
      </c>
      <c r="N27" s="75" t="s">
        <v>175</v>
      </c>
      <c r="O27" s="77" t="s">
        <v>176</v>
      </c>
    </row>
    <row r="28" spans="1:15" ht="90" thickBot="1">
      <c r="A28" s="66">
        <v>173</v>
      </c>
      <c r="B28" s="67" t="s">
        <v>9</v>
      </c>
      <c r="C28" s="68" t="s">
        <v>120</v>
      </c>
      <c r="D28" s="67" t="s">
        <v>28</v>
      </c>
      <c r="E28" s="67">
        <v>40</v>
      </c>
      <c r="F28" s="67">
        <v>90</v>
      </c>
      <c r="G28" s="67" t="s">
        <v>151</v>
      </c>
      <c r="H28" s="68" t="s">
        <v>187</v>
      </c>
      <c r="I28" s="69" t="s">
        <v>261</v>
      </c>
      <c r="J28" s="69" t="s">
        <v>262</v>
      </c>
      <c r="K28" s="67" t="s">
        <v>181</v>
      </c>
      <c r="L28" s="67" t="s">
        <v>181</v>
      </c>
      <c r="M28" s="67" t="s">
        <v>182</v>
      </c>
      <c r="N28" s="75" t="s">
        <v>175</v>
      </c>
      <c r="O28" s="78" t="s">
        <v>183</v>
      </c>
    </row>
    <row r="29" spans="1:15" ht="77.25" thickBot="1">
      <c r="A29" s="66">
        <v>174</v>
      </c>
      <c r="B29" s="67" t="s">
        <v>9</v>
      </c>
      <c r="C29" s="68" t="s">
        <v>154</v>
      </c>
      <c r="D29" s="67" t="s">
        <v>11</v>
      </c>
      <c r="E29" s="67">
        <v>0</v>
      </c>
      <c r="F29" s="67">
        <v>20</v>
      </c>
      <c r="G29" s="67" t="s">
        <v>153</v>
      </c>
      <c r="H29" s="68" t="s">
        <v>187</v>
      </c>
      <c r="I29" s="69" t="s">
        <v>263</v>
      </c>
      <c r="J29" s="69" t="s">
        <v>264</v>
      </c>
      <c r="K29" s="67" t="s">
        <v>265</v>
      </c>
      <c r="L29" s="67" t="s">
        <v>197</v>
      </c>
      <c r="M29" s="67" t="s">
        <v>198</v>
      </c>
      <c r="N29" s="75" t="s">
        <v>190</v>
      </c>
      <c r="O29" s="74" t="s">
        <v>191</v>
      </c>
    </row>
    <row r="30" spans="1:15" ht="128.25" thickBot="1">
      <c r="A30" s="66">
        <v>179</v>
      </c>
      <c r="B30" s="67" t="s">
        <v>9</v>
      </c>
      <c r="C30" s="68" t="s">
        <v>121</v>
      </c>
      <c r="D30" s="67" t="s">
        <v>28</v>
      </c>
      <c r="E30" s="67">
        <v>90</v>
      </c>
      <c r="F30" s="67">
        <v>100</v>
      </c>
      <c r="G30" s="67" t="s">
        <v>117</v>
      </c>
      <c r="H30" s="68" t="s">
        <v>205</v>
      </c>
      <c r="I30" s="69" t="s">
        <v>266</v>
      </c>
      <c r="J30" s="69" t="s">
        <v>267</v>
      </c>
      <c r="K30" s="67" t="s">
        <v>268</v>
      </c>
      <c r="L30" s="67" t="s">
        <v>197</v>
      </c>
      <c r="M30" s="67" t="s">
        <v>174</v>
      </c>
      <c r="N30" s="75" t="s">
        <v>190</v>
      </c>
      <c r="O30" s="74" t="s">
        <v>191</v>
      </c>
    </row>
    <row r="31" spans="1:15" ht="128.25" thickBot="1">
      <c r="A31" s="66">
        <v>179</v>
      </c>
      <c r="B31" s="67" t="s">
        <v>9</v>
      </c>
      <c r="C31" s="68" t="s">
        <v>121</v>
      </c>
      <c r="D31" s="67" t="s">
        <v>28</v>
      </c>
      <c r="E31" s="67">
        <v>60</v>
      </c>
      <c r="F31" s="67">
        <v>100</v>
      </c>
      <c r="G31" s="67" t="s">
        <v>128</v>
      </c>
      <c r="H31" s="68" t="s">
        <v>187</v>
      </c>
      <c r="I31" s="69" t="s">
        <v>269</v>
      </c>
      <c r="J31" s="69" t="s">
        <v>270</v>
      </c>
      <c r="K31" s="67" t="s">
        <v>181</v>
      </c>
      <c r="L31" s="67" t="s">
        <v>181</v>
      </c>
      <c r="M31" s="67" t="s">
        <v>204</v>
      </c>
      <c r="N31" s="75" t="s">
        <v>190</v>
      </c>
      <c r="O31" s="74" t="s">
        <v>191</v>
      </c>
    </row>
    <row r="32" spans="1:15" ht="90" thickBot="1">
      <c r="A32" s="66">
        <v>187</v>
      </c>
      <c r="B32" s="67" t="s">
        <v>9</v>
      </c>
      <c r="C32" s="68" t="s">
        <v>108</v>
      </c>
      <c r="D32" s="67" t="s">
        <v>28</v>
      </c>
      <c r="E32" s="67">
        <v>15</v>
      </c>
      <c r="F32" s="67">
        <v>60</v>
      </c>
      <c r="G32" s="67" t="s">
        <v>128</v>
      </c>
      <c r="H32" s="68" t="s">
        <v>250</v>
      </c>
      <c r="I32" s="69" t="s">
        <v>271</v>
      </c>
      <c r="J32" s="69" t="s">
        <v>272</v>
      </c>
      <c r="K32" s="67" t="s">
        <v>181</v>
      </c>
      <c r="L32" s="67" t="s">
        <v>181</v>
      </c>
      <c r="M32" s="67" t="s">
        <v>182</v>
      </c>
      <c r="N32" s="75" t="s">
        <v>175</v>
      </c>
      <c r="O32" s="78" t="s">
        <v>183</v>
      </c>
    </row>
    <row r="33" spans="1:15" ht="128.25" thickBot="1">
      <c r="A33" s="66">
        <v>187</v>
      </c>
      <c r="B33" s="67" t="s">
        <v>9</v>
      </c>
      <c r="C33" s="68" t="s">
        <v>108</v>
      </c>
      <c r="D33" s="67" t="s">
        <v>28</v>
      </c>
      <c r="E33" s="67">
        <v>60</v>
      </c>
      <c r="F33" s="67">
        <v>90</v>
      </c>
      <c r="G33" s="67" t="s">
        <v>138</v>
      </c>
      <c r="H33" s="68" t="s">
        <v>187</v>
      </c>
      <c r="I33" s="69" t="s">
        <v>273</v>
      </c>
      <c r="J33" s="69" t="s">
        <v>274</v>
      </c>
      <c r="K33" s="67" t="s">
        <v>181</v>
      </c>
      <c r="L33" s="67" t="s">
        <v>181</v>
      </c>
      <c r="M33" s="67" t="s">
        <v>182</v>
      </c>
      <c r="N33" s="75" t="s">
        <v>175</v>
      </c>
      <c r="O33" s="78" t="s">
        <v>183</v>
      </c>
    </row>
    <row r="34" spans="1:15" ht="102.75" thickBot="1">
      <c r="A34" s="66">
        <v>187</v>
      </c>
      <c r="B34" s="67" t="s">
        <v>9</v>
      </c>
      <c r="C34" s="68" t="s">
        <v>108</v>
      </c>
      <c r="D34" s="67" t="s">
        <v>28</v>
      </c>
      <c r="E34" s="67">
        <v>40</v>
      </c>
      <c r="F34" s="67">
        <v>90</v>
      </c>
      <c r="G34" s="67" t="s">
        <v>151</v>
      </c>
      <c r="H34" s="68" t="s">
        <v>187</v>
      </c>
      <c r="I34" s="69" t="s">
        <v>275</v>
      </c>
      <c r="J34" s="69" t="s">
        <v>276</v>
      </c>
      <c r="K34" s="67" t="s">
        <v>181</v>
      </c>
      <c r="L34" s="67" t="s">
        <v>181</v>
      </c>
      <c r="M34" s="67" t="s">
        <v>182</v>
      </c>
      <c r="N34" s="75" t="s">
        <v>175</v>
      </c>
      <c r="O34" s="78" t="s">
        <v>183</v>
      </c>
    </row>
    <row r="35" spans="1:15" ht="39" thickBot="1">
      <c r="A35" s="66">
        <v>194</v>
      </c>
      <c r="B35" s="67" t="s">
        <v>9</v>
      </c>
      <c r="C35" s="68" t="s">
        <v>96</v>
      </c>
      <c r="D35" s="67" t="s">
        <v>11</v>
      </c>
      <c r="E35" s="67">
        <v>20</v>
      </c>
      <c r="F35" s="67">
        <v>70</v>
      </c>
      <c r="G35" s="67" t="s">
        <v>220</v>
      </c>
      <c r="H35" s="68" t="s">
        <v>277</v>
      </c>
      <c r="I35" s="69" t="s">
        <v>278</v>
      </c>
      <c r="J35" s="69" t="s">
        <v>279</v>
      </c>
      <c r="K35" s="67" t="s">
        <v>181</v>
      </c>
      <c r="L35" s="67" t="s">
        <v>181</v>
      </c>
      <c r="M35" s="67" t="s">
        <v>204</v>
      </c>
      <c r="N35" s="75" t="s">
        <v>190</v>
      </c>
      <c r="O35" s="74" t="s">
        <v>191</v>
      </c>
    </row>
    <row r="36" spans="1:15" ht="26.25" thickBot="1">
      <c r="A36" s="66">
        <v>207</v>
      </c>
      <c r="B36" s="67" t="s">
        <v>9</v>
      </c>
      <c r="C36" s="68" t="s">
        <v>104</v>
      </c>
      <c r="D36" s="67" t="s">
        <v>28</v>
      </c>
      <c r="E36" s="67">
        <v>0</v>
      </c>
      <c r="F36" s="67">
        <v>30</v>
      </c>
      <c r="G36" s="67" t="s">
        <v>244</v>
      </c>
      <c r="H36" s="68" t="s">
        <v>187</v>
      </c>
      <c r="I36" s="69" t="s">
        <v>280</v>
      </c>
      <c r="J36" s="69" t="s">
        <v>281</v>
      </c>
      <c r="K36" s="67" t="s">
        <v>181</v>
      </c>
      <c r="L36" s="67" t="s">
        <v>181</v>
      </c>
      <c r="M36" s="67" t="s">
        <v>182</v>
      </c>
      <c r="N36" s="75" t="s">
        <v>175</v>
      </c>
      <c r="O36" s="78" t="s">
        <v>183</v>
      </c>
    </row>
    <row r="37" spans="1:15" ht="39" thickBot="1">
      <c r="A37" s="66">
        <v>207</v>
      </c>
      <c r="B37" s="67" t="s">
        <v>9</v>
      </c>
      <c r="C37" s="68" t="s">
        <v>104</v>
      </c>
      <c r="D37" s="67" t="s">
        <v>28</v>
      </c>
      <c r="E37" s="67">
        <v>30</v>
      </c>
      <c r="F37" s="67">
        <v>90</v>
      </c>
      <c r="G37" s="67" t="s">
        <v>117</v>
      </c>
      <c r="H37" s="68" t="s">
        <v>228</v>
      </c>
      <c r="I37" s="69" t="s">
        <v>282</v>
      </c>
      <c r="J37" s="69" t="s">
        <v>283</v>
      </c>
      <c r="K37" s="67" t="s">
        <v>181</v>
      </c>
      <c r="L37" s="67" t="s">
        <v>181</v>
      </c>
      <c r="M37" s="67" t="s">
        <v>182</v>
      </c>
      <c r="N37" s="75" t="s">
        <v>175</v>
      </c>
      <c r="O37" s="78" t="s">
        <v>183</v>
      </c>
    </row>
    <row r="38" spans="1:15" ht="51.75" thickBot="1">
      <c r="A38" s="66">
        <v>207</v>
      </c>
      <c r="B38" s="67" t="s">
        <v>9</v>
      </c>
      <c r="C38" s="68" t="s">
        <v>104</v>
      </c>
      <c r="D38" s="67" t="s">
        <v>28</v>
      </c>
      <c r="E38" s="67">
        <v>0</v>
      </c>
      <c r="F38" s="67">
        <v>60</v>
      </c>
      <c r="G38" s="67" t="s">
        <v>128</v>
      </c>
      <c r="H38" s="68" t="s">
        <v>250</v>
      </c>
      <c r="I38" s="69" t="s">
        <v>284</v>
      </c>
      <c r="J38" s="69" t="s">
        <v>285</v>
      </c>
      <c r="K38" s="67" t="s">
        <v>181</v>
      </c>
      <c r="L38" s="67" t="s">
        <v>181</v>
      </c>
      <c r="M38" s="67" t="s">
        <v>182</v>
      </c>
      <c r="N38" s="75" t="s">
        <v>175</v>
      </c>
      <c r="O38" s="77" t="s">
        <v>176</v>
      </c>
    </row>
    <row r="39" spans="1:15" ht="51.75" thickBot="1">
      <c r="A39" s="66">
        <v>207</v>
      </c>
      <c r="B39" s="67" t="s">
        <v>9</v>
      </c>
      <c r="C39" s="68" t="s">
        <v>104</v>
      </c>
      <c r="D39" s="67" t="s">
        <v>28</v>
      </c>
      <c r="E39" s="67">
        <v>70</v>
      </c>
      <c r="F39" s="67">
        <v>100</v>
      </c>
      <c r="G39" s="67" t="s">
        <v>177</v>
      </c>
      <c r="H39" s="68" t="s">
        <v>286</v>
      </c>
      <c r="I39" s="69" t="s">
        <v>287</v>
      </c>
      <c r="J39" s="69" t="s">
        <v>288</v>
      </c>
      <c r="K39" s="67" t="s">
        <v>181</v>
      </c>
      <c r="L39" s="67" t="s">
        <v>181</v>
      </c>
      <c r="M39" s="67" t="s">
        <v>198</v>
      </c>
      <c r="N39" s="75" t="s">
        <v>175</v>
      </c>
      <c r="O39" s="74" t="s">
        <v>191</v>
      </c>
    </row>
    <row r="40" spans="1:15" ht="39" thickBot="1">
      <c r="A40" s="66">
        <v>207</v>
      </c>
      <c r="B40" s="67" t="s">
        <v>9</v>
      </c>
      <c r="C40" s="68" t="s">
        <v>104</v>
      </c>
      <c r="D40" s="67" t="s">
        <v>28</v>
      </c>
      <c r="E40" s="67">
        <v>40</v>
      </c>
      <c r="F40" s="67">
        <v>100</v>
      </c>
      <c r="G40" s="67" t="s">
        <v>151</v>
      </c>
      <c r="H40" s="68" t="s">
        <v>187</v>
      </c>
      <c r="I40" s="69" t="s">
        <v>289</v>
      </c>
      <c r="J40" s="69" t="s">
        <v>290</v>
      </c>
      <c r="K40" s="67" t="s">
        <v>291</v>
      </c>
      <c r="L40" s="67" t="s">
        <v>197</v>
      </c>
      <c r="M40" s="67" t="s">
        <v>204</v>
      </c>
      <c r="N40" s="75" t="s">
        <v>175</v>
      </c>
      <c r="O40" s="77" t="s">
        <v>176</v>
      </c>
    </row>
    <row r="41" spans="1:15" ht="179.25" thickBot="1">
      <c r="A41" s="66">
        <v>208</v>
      </c>
      <c r="B41" s="67" t="s">
        <v>9</v>
      </c>
      <c r="C41" s="68" t="s">
        <v>132</v>
      </c>
      <c r="D41" s="67" t="s">
        <v>28</v>
      </c>
      <c r="E41" s="67">
        <v>15</v>
      </c>
      <c r="F41" s="67">
        <v>60</v>
      </c>
      <c r="G41" s="67" t="s">
        <v>128</v>
      </c>
      <c r="H41" s="68" t="s">
        <v>187</v>
      </c>
      <c r="I41" s="69" t="s">
        <v>292</v>
      </c>
      <c r="J41" s="69" t="s">
        <v>293</v>
      </c>
      <c r="K41" s="67" t="s">
        <v>181</v>
      </c>
      <c r="L41" s="67" t="s">
        <v>181</v>
      </c>
      <c r="M41" s="67" t="s">
        <v>182</v>
      </c>
      <c r="N41" s="75" t="s">
        <v>190</v>
      </c>
      <c r="O41" s="74" t="s">
        <v>191</v>
      </c>
    </row>
    <row r="42" spans="1:15" ht="51.75" thickBot="1">
      <c r="A42" s="66">
        <v>209</v>
      </c>
      <c r="B42" s="67" t="s">
        <v>9</v>
      </c>
      <c r="C42" s="68" t="s">
        <v>90</v>
      </c>
      <c r="D42" s="67" t="s">
        <v>28</v>
      </c>
      <c r="E42" s="67">
        <v>30</v>
      </c>
      <c r="F42" s="67">
        <v>90</v>
      </c>
      <c r="G42" s="67" t="s">
        <v>117</v>
      </c>
      <c r="H42" s="68" t="s">
        <v>187</v>
      </c>
      <c r="I42" s="69" t="s">
        <v>294</v>
      </c>
      <c r="J42" s="69" t="s">
        <v>295</v>
      </c>
      <c r="K42" s="67" t="s">
        <v>296</v>
      </c>
      <c r="L42" s="67" t="s">
        <v>197</v>
      </c>
      <c r="M42" s="67" t="s">
        <v>198</v>
      </c>
      <c r="N42" s="75" t="s">
        <v>175</v>
      </c>
      <c r="O42" s="74" t="s">
        <v>191</v>
      </c>
    </row>
    <row r="43" spans="1:15" ht="77.25" thickBot="1">
      <c r="A43" s="66">
        <v>209</v>
      </c>
      <c r="B43" s="67" t="s">
        <v>9</v>
      </c>
      <c r="C43" s="68" t="s">
        <v>90</v>
      </c>
      <c r="D43" s="67" t="s">
        <v>28</v>
      </c>
      <c r="E43" s="67">
        <v>10</v>
      </c>
      <c r="F43" s="67">
        <v>100</v>
      </c>
      <c r="G43" s="67" t="s">
        <v>128</v>
      </c>
      <c r="H43" s="68" t="s">
        <v>170</v>
      </c>
      <c r="I43" s="69" t="s">
        <v>297</v>
      </c>
      <c r="J43" s="69" t="s">
        <v>298</v>
      </c>
      <c r="K43" s="67" t="s">
        <v>296</v>
      </c>
      <c r="L43" s="67" t="s">
        <v>197</v>
      </c>
      <c r="M43" s="67" t="s">
        <v>299</v>
      </c>
      <c r="N43" s="75" t="s">
        <v>175</v>
      </c>
      <c r="O43" s="74" t="s">
        <v>191</v>
      </c>
    </row>
    <row r="44" spans="1:15" ht="26.25" thickBot="1">
      <c r="A44" s="66">
        <v>210</v>
      </c>
      <c r="B44" s="67" t="s">
        <v>9</v>
      </c>
      <c r="C44" s="68" t="s">
        <v>113</v>
      </c>
      <c r="D44" s="67" t="s">
        <v>28</v>
      </c>
      <c r="E44" s="67">
        <v>15</v>
      </c>
      <c r="F44" s="67">
        <v>100</v>
      </c>
      <c r="G44" s="67" t="s">
        <v>128</v>
      </c>
      <c r="H44" s="68" t="s">
        <v>170</v>
      </c>
      <c r="I44" s="69" t="s">
        <v>300</v>
      </c>
      <c r="J44" s="69" t="s">
        <v>301</v>
      </c>
      <c r="K44" s="67" t="s">
        <v>181</v>
      </c>
      <c r="L44" s="67" t="s">
        <v>181</v>
      </c>
      <c r="M44" s="67" t="s">
        <v>182</v>
      </c>
      <c r="N44" s="75" t="s">
        <v>175</v>
      </c>
      <c r="O44" s="77" t="s">
        <v>176</v>
      </c>
    </row>
    <row r="45" spans="1:15" ht="39" thickBot="1">
      <c r="A45" s="66">
        <v>210</v>
      </c>
      <c r="B45" s="67" t="s">
        <v>9</v>
      </c>
      <c r="C45" s="68" t="s">
        <v>113</v>
      </c>
      <c r="D45" s="67" t="s">
        <v>28</v>
      </c>
      <c r="E45" s="67">
        <v>60</v>
      </c>
      <c r="F45" s="67">
        <v>100</v>
      </c>
      <c r="G45" s="67" t="s">
        <v>138</v>
      </c>
      <c r="H45" s="68" t="s">
        <v>184</v>
      </c>
      <c r="I45" s="69" t="s">
        <v>302</v>
      </c>
      <c r="J45" s="69" t="s">
        <v>186</v>
      </c>
      <c r="K45" s="67" t="s">
        <v>181</v>
      </c>
      <c r="L45" s="67" t="s">
        <v>181</v>
      </c>
      <c r="M45" s="67" t="s">
        <v>182</v>
      </c>
      <c r="N45" s="75" t="s">
        <v>175</v>
      </c>
      <c r="O45" s="77" t="s">
        <v>176</v>
      </c>
    </row>
    <row r="46" spans="1:15" ht="39" thickBot="1">
      <c r="A46" s="66">
        <v>210</v>
      </c>
      <c r="B46" s="67" t="s">
        <v>9</v>
      </c>
      <c r="C46" s="68" t="s">
        <v>113</v>
      </c>
      <c r="D46" s="67" t="s">
        <v>28</v>
      </c>
      <c r="E46" s="67">
        <v>40</v>
      </c>
      <c r="F46" s="67">
        <v>100</v>
      </c>
      <c r="G46" s="67" t="s">
        <v>151</v>
      </c>
      <c r="H46" s="68" t="s">
        <v>170</v>
      </c>
      <c r="I46" s="69" t="s">
        <v>303</v>
      </c>
      <c r="J46" s="69" t="s">
        <v>304</v>
      </c>
      <c r="K46" s="67" t="s">
        <v>305</v>
      </c>
      <c r="L46" s="67" t="s">
        <v>181</v>
      </c>
      <c r="M46" s="67" t="s">
        <v>182</v>
      </c>
      <c r="N46" s="75" t="s">
        <v>175</v>
      </c>
      <c r="O46" s="77" t="s">
        <v>176</v>
      </c>
    </row>
    <row r="47" spans="1:15" ht="26.25" thickBot="1">
      <c r="A47" s="66">
        <v>211</v>
      </c>
      <c r="B47" s="67" t="s">
        <v>9</v>
      </c>
      <c r="C47" s="68" t="s">
        <v>133</v>
      </c>
      <c r="D47" s="67" t="s">
        <v>28</v>
      </c>
      <c r="E47" s="67">
        <v>15</v>
      </c>
      <c r="F47" s="67">
        <v>60</v>
      </c>
      <c r="G47" s="67" t="s">
        <v>128</v>
      </c>
      <c r="H47" s="68" t="s">
        <v>170</v>
      </c>
      <c r="I47" s="69" t="s">
        <v>306</v>
      </c>
      <c r="J47" s="69" t="s">
        <v>307</v>
      </c>
      <c r="K47" s="67" t="s">
        <v>181</v>
      </c>
      <c r="L47" s="67" t="s">
        <v>181</v>
      </c>
      <c r="M47" s="67" t="s">
        <v>182</v>
      </c>
      <c r="N47" s="75" t="s">
        <v>190</v>
      </c>
      <c r="O47" s="74" t="s">
        <v>191</v>
      </c>
    </row>
    <row r="48" spans="1:15" ht="102.75" thickBot="1">
      <c r="A48" s="66">
        <v>213</v>
      </c>
      <c r="B48" s="67" t="s">
        <v>9</v>
      </c>
      <c r="C48" s="68" t="s">
        <v>124</v>
      </c>
      <c r="D48" s="67" t="s">
        <v>28</v>
      </c>
      <c r="E48" s="67">
        <v>90</v>
      </c>
      <c r="F48" s="67">
        <v>100</v>
      </c>
      <c r="G48" s="67" t="s">
        <v>117</v>
      </c>
      <c r="H48" s="68" t="s">
        <v>187</v>
      </c>
      <c r="I48" s="69" t="s">
        <v>308</v>
      </c>
      <c r="J48" s="69" t="s">
        <v>309</v>
      </c>
      <c r="K48" s="67" t="s">
        <v>181</v>
      </c>
      <c r="L48" s="67" t="s">
        <v>181</v>
      </c>
      <c r="M48" s="67" t="s">
        <v>174</v>
      </c>
      <c r="N48" s="75" t="s">
        <v>190</v>
      </c>
      <c r="O48" s="74" t="s">
        <v>191</v>
      </c>
    </row>
    <row r="49" spans="1:15" ht="77.25" thickBot="1">
      <c r="A49" s="66">
        <v>213</v>
      </c>
      <c r="B49" s="67" t="s">
        <v>9</v>
      </c>
      <c r="C49" s="68" t="s">
        <v>124</v>
      </c>
      <c r="D49" s="67" t="s">
        <v>28</v>
      </c>
      <c r="E49" s="67">
        <v>15</v>
      </c>
      <c r="F49" s="67">
        <v>60</v>
      </c>
      <c r="G49" s="67" t="s">
        <v>128</v>
      </c>
      <c r="H49" s="68" t="s">
        <v>170</v>
      </c>
      <c r="I49" s="69" t="s">
        <v>310</v>
      </c>
      <c r="J49" s="69" t="s">
        <v>311</v>
      </c>
      <c r="K49" s="67" t="s">
        <v>181</v>
      </c>
      <c r="L49" s="67" t="s">
        <v>181</v>
      </c>
      <c r="M49" s="67" t="s">
        <v>198</v>
      </c>
      <c r="N49" s="75" t="s">
        <v>190</v>
      </c>
      <c r="O49" s="74" t="s">
        <v>191</v>
      </c>
    </row>
    <row r="50" spans="1:15" ht="39" thickBot="1">
      <c r="A50" s="66">
        <v>216</v>
      </c>
      <c r="B50" s="67" t="s">
        <v>9</v>
      </c>
      <c r="C50" s="68" t="s">
        <v>156</v>
      </c>
      <c r="D50" s="67" t="s">
        <v>11</v>
      </c>
      <c r="E50" s="67">
        <v>20</v>
      </c>
      <c r="F50" s="67">
        <v>75</v>
      </c>
      <c r="G50" s="67" t="s">
        <v>153</v>
      </c>
      <c r="H50" s="68" t="s">
        <v>187</v>
      </c>
      <c r="I50" s="69" t="s">
        <v>312</v>
      </c>
      <c r="J50" s="69" t="s">
        <v>313</v>
      </c>
      <c r="K50" s="67" t="s">
        <v>181</v>
      </c>
      <c r="L50" s="67" t="s">
        <v>181</v>
      </c>
      <c r="M50" s="67" t="s">
        <v>182</v>
      </c>
      <c r="N50" s="75" t="s">
        <v>190</v>
      </c>
      <c r="O50" s="74" t="s">
        <v>191</v>
      </c>
    </row>
    <row r="51" spans="1:15" ht="39" thickBot="1">
      <c r="A51" s="66">
        <v>220</v>
      </c>
      <c r="B51" s="67" t="s">
        <v>9</v>
      </c>
      <c r="C51" s="68" t="s">
        <v>134</v>
      </c>
      <c r="D51" s="67" t="s">
        <v>28</v>
      </c>
      <c r="E51" s="67">
        <v>15</v>
      </c>
      <c r="F51" s="67">
        <v>60</v>
      </c>
      <c r="G51" s="67" t="s">
        <v>128</v>
      </c>
      <c r="H51" s="68" t="s">
        <v>170</v>
      </c>
      <c r="I51" s="69" t="s">
        <v>314</v>
      </c>
      <c r="J51" s="69" t="s">
        <v>315</v>
      </c>
      <c r="K51" s="67" t="s">
        <v>316</v>
      </c>
      <c r="L51" s="67" t="s">
        <v>197</v>
      </c>
      <c r="M51" s="67" t="s">
        <v>198</v>
      </c>
      <c r="N51" s="75" t="s">
        <v>175</v>
      </c>
      <c r="O51" s="77" t="s">
        <v>176</v>
      </c>
    </row>
    <row r="52" spans="1:15" ht="26.25" thickBot="1">
      <c r="A52" s="66">
        <v>220</v>
      </c>
      <c r="B52" s="67" t="s">
        <v>9</v>
      </c>
      <c r="C52" s="68" t="s">
        <v>134</v>
      </c>
      <c r="D52" s="67" t="s">
        <v>28</v>
      </c>
      <c r="E52" s="67">
        <v>5</v>
      </c>
      <c r="F52" s="67">
        <v>100</v>
      </c>
      <c r="G52" s="67" t="s">
        <v>150</v>
      </c>
      <c r="H52" s="68" t="s">
        <v>170</v>
      </c>
      <c r="I52" s="69" t="s">
        <v>317</v>
      </c>
      <c r="J52" s="69" t="s">
        <v>318</v>
      </c>
      <c r="K52" s="67" t="s">
        <v>319</v>
      </c>
      <c r="L52" s="67" t="s">
        <v>256</v>
      </c>
      <c r="M52" s="67" t="s">
        <v>198</v>
      </c>
      <c r="N52" s="75" t="s">
        <v>175</v>
      </c>
      <c r="O52" s="77" t="s">
        <v>176</v>
      </c>
    </row>
    <row r="53" spans="1:15" ht="39" thickBot="1">
      <c r="A53" s="66">
        <v>220</v>
      </c>
      <c r="B53" s="67" t="s">
        <v>9</v>
      </c>
      <c r="C53" s="68" t="s">
        <v>134</v>
      </c>
      <c r="D53" s="67" t="s">
        <v>28</v>
      </c>
      <c r="E53" s="67">
        <v>90</v>
      </c>
      <c r="F53" s="67">
        <v>100</v>
      </c>
      <c r="G53" s="67" t="s">
        <v>151</v>
      </c>
      <c r="H53" s="68" t="s">
        <v>320</v>
      </c>
      <c r="I53" s="69" t="s">
        <v>321</v>
      </c>
      <c r="J53" s="69" t="s">
        <v>322</v>
      </c>
      <c r="K53" s="67" t="s">
        <v>323</v>
      </c>
      <c r="L53" s="67" t="s">
        <v>197</v>
      </c>
      <c r="M53" s="67" t="s">
        <v>182</v>
      </c>
      <c r="N53" s="75" t="s">
        <v>175</v>
      </c>
      <c r="O53" s="77" t="s">
        <v>176</v>
      </c>
    </row>
    <row r="54" spans="1:15" ht="39" thickBot="1">
      <c r="A54" s="66">
        <v>222</v>
      </c>
      <c r="B54" s="67" t="s">
        <v>9</v>
      </c>
      <c r="C54" s="68" t="s">
        <v>101</v>
      </c>
      <c r="D54" s="67" t="s">
        <v>28</v>
      </c>
      <c r="E54" s="67">
        <v>20</v>
      </c>
      <c r="F54" s="67">
        <v>100</v>
      </c>
      <c r="G54" s="67" t="s">
        <v>220</v>
      </c>
      <c r="H54" s="68" t="s">
        <v>224</v>
      </c>
      <c r="I54" s="69" t="s">
        <v>324</v>
      </c>
      <c r="J54" s="69" t="s">
        <v>233</v>
      </c>
      <c r="K54" s="67" t="s">
        <v>325</v>
      </c>
      <c r="L54" s="67" t="s">
        <v>197</v>
      </c>
      <c r="M54" s="67" t="s">
        <v>198</v>
      </c>
      <c r="N54" s="75" t="s">
        <v>227</v>
      </c>
      <c r="O54" s="77" t="s">
        <v>176</v>
      </c>
    </row>
    <row r="55" spans="1:15" ht="26.25" thickBot="1">
      <c r="A55" s="66">
        <v>222</v>
      </c>
      <c r="B55" s="67" t="s">
        <v>9</v>
      </c>
      <c r="C55" s="68" t="s">
        <v>101</v>
      </c>
      <c r="D55" s="67" t="s">
        <v>28</v>
      </c>
      <c r="E55" s="67">
        <v>60</v>
      </c>
      <c r="F55" s="67">
        <v>90</v>
      </c>
      <c r="G55" s="67" t="s">
        <v>244</v>
      </c>
      <c r="H55" s="68" t="s">
        <v>170</v>
      </c>
      <c r="I55" s="69" t="s">
        <v>326</v>
      </c>
      <c r="J55" s="69" t="s">
        <v>246</v>
      </c>
      <c r="K55" s="67" t="s">
        <v>181</v>
      </c>
      <c r="L55" s="67" t="s">
        <v>181</v>
      </c>
      <c r="M55" s="67" t="s">
        <v>182</v>
      </c>
      <c r="N55" s="75" t="s">
        <v>227</v>
      </c>
      <c r="O55" s="78" t="s">
        <v>183</v>
      </c>
    </row>
    <row r="56" spans="1:15" ht="39" thickBot="1">
      <c r="A56" s="66">
        <v>222</v>
      </c>
      <c r="B56" s="67" t="s">
        <v>9</v>
      </c>
      <c r="C56" s="68" t="s">
        <v>101</v>
      </c>
      <c r="D56" s="67" t="s">
        <v>28</v>
      </c>
      <c r="E56" s="67">
        <v>15</v>
      </c>
      <c r="F56" s="67">
        <v>30</v>
      </c>
      <c r="G56" s="67" t="s">
        <v>117</v>
      </c>
      <c r="H56" s="68" t="s">
        <v>170</v>
      </c>
      <c r="I56" s="69" t="s">
        <v>327</v>
      </c>
      <c r="J56" s="69" t="s">
        <v>328</v>
      </c>
      <c r="K56" s="67" t="s">
        <v>181</v>
      </c>
      <c r="L56" s="67" t="s">
        <v>181</v>
      </c>
      <c r="M56" s="67" t="s">
        <v>198</v>
      </c>
      <c r="N56" s="75" t="s">
        <v>227</v>
      </c>
      <c r="O56" s="77" t="s">
        <v>176</v>
      </c>
    </row>
    <row r="57" spans="1:15" ht="51.75" thickBot="1">
      <c r="A57" s="66">
        <v>227</v>
      </c>
      <c r="B57" s="67" t="s">
        <v>9</v>
      </c>
      <c r="C57" s="68" t="s">
        <v>72</v>
      </c>
      <c r="D57" s="67" t="s">
        <v>11</v>
      </c>
      <c r="E57" s="67">
        <v>5</v>
      </c>
      <c r="F57" s="67">
        <v>5</v>
      </c>
      <c r="G57" s="67" t="s">
        <v>192</v>
      </c>
      <c r="H57" s="68" t="s">
        <v>329</v>
      </c>
      <c r="I57" s="69" t="s">
        <v>330</v>
      </c>
      <c r="J57" s="69" t="s">
        <v>331</v>
      </c>
      <c r="K57" s="67" t="s">
        <v>332</v>
      </c>
      <c r="L57" s="67" t="s">
        <v>333</v>
      </c>
      <c r="M57" s="67" t="s">
        <v>198</v>
      </c>
      <c r="N57" s="75" t="s">
        <v>190</v>
      </c>
      <c r="O57" s="74" t="s">
        <v>191</v>
      </c>
    </row>
    <row r="58" spans="1:15" ht="26.25" thickBot="1">
      <c r="A58" s="66">
        <v>230</v>
      </c>
      <c r="B58" s="67" t="s">
        <v>9</v>
      </c>
      <c r="C58" s="68" t="s">
        <v>116</v>
      </c>
      <c r="D58" s="67" t="s">
        <v>28</v>
      </c>
      <c r="E58" s="67">
        <v>90</v>
      </c>
      <c r="F58" s="67">
        <v>100</v>
      </c>
      <c r="G58" s="67" t="s">
        <v>244</v>
      </c>
      <c r="H58" s="68" t="s">
        <v>170</v>
      </c>
      <c r="I58" s="69" t="s">
        <v>334</v>
      </c>
      <c r="J58" s="69" t="s">
        <v>246</v>
      </c>
      <c r="K58" s="67" t="s">
        <v>181</v>
      </c>
      <c r="L58" s="67" t="s">
        <v>181</v>
      </c>
      <c r="M58" s="67" t="s">
        <v>182</v>
      </c>
      <c r="N58" s="75" t="s">
        <v>175</v>
      </c>
      <c r="O58" s="78" t="s">
        <v>183</v>
      </c>
    </row>
    <row r="59" spans="1:15" ht="39" thickBot="1">
      <c r="A59" s="66">
        <v>230</v>
      </c>
      <c r="B59" s="67" t="s">
        <v>9</v>
      </c>
      <c r="C59" s="68" t="s">
        <v>116</v>
      </c>
      <c r="D59" s="67" t="s">
        <v>28</v>
      </c>
      <c r="E59" s="67">
        <v>15</v>
      </c>
      <c r="F59" s="67">
        <v>60</v>
      </c>
      <c r="G59" s="67" t="s">
        <v>128</v>
      </c>
      <c r="H59" s="68" t="s">
        <v>170</v>
      </c>
      <c r="I59" s="69" t="s">
        <v>335</v>
      </c>
      <c r="J59" s="69" t="s">
        <v>336</v>
      </c>
      <c r="K59" s="67" t="s">
        <v>337</v>
      </c>
      <c r="L59" s="67" t="s">
        <v>197</v>
      </c>
      <c r="M59" s="67" t="s">
        <v>198</v>
      </c>
      <c r="N59" s="75" t="s">
        <v>175</v>
      </c>
      <c r="O59" s="77" t="s">
        <v>176</v>
      </c>
    </row>
    <row r="60" spans="1:15" ht="51.75" thickBot="1">
      <c r="A60" s="66">
        <v>230</v>
      </c>
      <c r="B60" s="67" t="s">
        <v>9</v>
      </c>
      <c r="C60" s="68" t="s">
        <v>116</v>
      </c>
      <c r="D60" s="67" t="s">
        <v>28</v>
      </c>
      <c r="E60" s="67">
        <v>45</v>
      </c>
      <c r="F60" s="67">
        <v>100</v>
      </c>
      <c r="G60" s="67" t="s">
        <v>148</v>
      </c>
      <c r="H60" s="68" t="s">
        <v>187</v>
      </c>
      <c r="I60" s="69" t="s">
        <v>338</v>
      </c>
      <c r="J60" s="69" t="s">
        <v>339</v>
      </c>
      <c r="K60" s="67" t="s">
        <v>340</v>
      </c>
      <c r="L60" s="67" t="s">
        <v>197</v>
      </c>
      <c r="M60" s="67" t="s">
        <v>174</v>
      </c>
      <c r="N60" s="75" t="s">
        <v>175</v>
      </c>
      <c r="O60" s="77" t="s">
        <v>176</v>
      </c>
    </row>
    <row r="61" spans="1:15" ht="64.5" thickBot="1">
      <c r="A61" s="66">
        <v>230</v>
      </c>
      <c r="B61" s="67" t="s">
        <v>9</v>
      </c>
      <c r="C61" s="68" t="s">
        <v>116</v>
      </c>
      <c r="D61" s="67" t="s">
        <v>28</v>
      </c>
      <c r="E61" s="67">
        <v>40</v>
      </c>
      <c r="F61" s="67">
        <v>100</v>
      </c>
      <c r="G61" s="67" t="s">
        <v>151</v>
      </c>
      <c r="H61" s="68" t="s">
        <v>320</v>
      </c>
      <c r="I61" s="69" t="s">
        <v>341</v>
      </c>
      <c r="J61" s="69" t="s">
        <v>342</v>
      </c>
      <c r="K61" s="67" t="s">
        <v>343</v>
      </c>
      <c r="L61" s="67" t="s">
        <v>243</v>
      </c>
      <c r="M61" s="67" t="s">
        <v>182</v>
      </c>
      <c r="N61" s="75" t="s">
        <v>175</v>
      </c>
      <c r="O61" s="78" t="s">
        <v>183</v>
      </c>
    </row>
    <row r="62" spans="1:15" ht="90" thickBot="1">
      <c r="A62" s="66">
        <v>232</v>
      </c>
      <c r="B62" s="67" t="s">
        <v>9</v>
      </c>
      <c r="C62" s="68" t="s">
        <v>103</v>
      </c>
      <c r="D62" s="67" t="s">
        <v>28</v>
      </c>
      <c r="E62" s="67">
        <v>60</v>
      </c>
      <c r="F62" s="67">
        <v>90</v>
      </c>
      <c r="G62" s="67" t="s">
        <v>138</v>
      </c>
      <c r="H62" s="68" t="s">
        <v>187</v>
      </c>
      <c r="I62" s="69" t="s">
        <v>344</v>
      </c>
      <c r="J62" s="69" t="s">
        <v>345</v>
      </c>
      <c r="K62" s="67" t="s">
        <v>181</v>
      </c>
      <c r="L62" s="67" t="s">
        <v>181</v>
      </c>
      <c r="M62" s="67" t="s">
        <v>182</v>
      </c>
      <c r="N62" s="75" t="s">
        <v>175</v>
      </c>
      <c r="O62" s="78" t="s">
        <v>183</v>
      </c>
    </row>
    <row r="63" spans="1:15" ht="39" thickBot="1">
      <c r="A63" s="66">
        <v>239</v>
      </c>
      <c r="B63" s="67" t="s">
        <v>9</v>
      </c>
      <c r="C63" s="68" t="s">
        <v>149</v>
      </c>
      <c r="D63" s="67" t="s">
        <v>11</v>
      </c>
      <c r="E63" s="67">
        <v>30</v>
      </c>
      <c r="F63" s="67">
        <v>100</v>
      </c>
      <c r="G63" s="67" t="s">
        <v>148</v>
      </c>
      <c r="H63" s="68" t="s">
        <v>187</v>
      </c>
      <c r="I63" s="69" t="s">
        <v>346</v>
      </c>
      <c r="J63" s="69" t="s">
        <v>347</v>
      </c>
      <c r="K63" s="67" t="s">
        <v>348</v>
      </c>
      <c r="L63" s="67" t="s">
        <v>197</v>
      </c>
      <c r="M63" s="67" t="s">
        <v>174</v>
      </c>
      <c r="N63" s="75" t="s">
        <v>190</v>
      </c>
      <c r="O63" s="74" t="s">
        <v>191</v>
      </c>
    </row>
    <row r="64" spans="1:15" ht="26.25" thickBot="1">
      <c r="A64" s="66">
        <v>242</v>
      </c>
      <c r="B64" s="67" t="s">
        <v>9</v>
      </c>
      <c r="C64" s="68" t="s">
        <v>125</v>
      </c>
      <c r="D64" s="67" t="s">
        <v>28</v>
      </c>
      <c r="E64" s="67">
        <v>30</v>
      </c>
      <c r="F64" s="67">
        <v>100</v>
      </c>
      <c r="G64" s="67" t="s">
        <v>117</v>
      </c>
      <c r="H64" s="68" t="s">
        <v>170</v>
      </c>
      <c r="I64" s="69" t="s">
        <v>349</v>
      </c>
      <c r="J64" s="69" t="s">
        <v>350</v>
      </c>
      <c r="K64" s="67" t="s">
        <v>181</v>
      </c>
      <c r="L64" s="67" t="s">
        <v>181</v>
      </c>
      <c r="M64" s="67" t="s">
        <v>182</v>
      </c>
      <c r="N64" s="75" t="s">
        <v>175</v>
      </c>
      <c r="O64" s="78" t="s">
        <v>183</v>
      </c>
    </row>
    <row r="65" spans="1:15" ht="39" thickBot="1">
      <c r="A65" s="66">
        <v>242</v>
      </c>
      <c r="B65" s="67" t="s">
        <v>9</v>
      </c>
      <c r="C65" s="68" t="s">
        <v>125</v>
      </c>
      <c r="D65" s="67" t="s">
        <v>28</v>
      </c>
      <c r="E65" s="67">
        <v>60</v>
      </c>
      <c r="F65" s="67">
        <v>90</v>
      </c>
      <c r="G65" s="67" t="s">
        <v>138</v>
      </c>
      <c r="H65" s="68" t="s">
        <v>187</v>
      </c>
      <c r="I65" s="69" t="s">
        <v>351</v>
      </c>
      <c r="J65" s="69" t="s">
        <v>352</v>
      </c>
      <c r="K65" s="67" t="s">
        <v>181</v>
      </c>
      <c r="L65" s="67" t="s">
        <v>181</v>
      </c>
      <c r="M65" s="67" t="s">
        <v>182</v>
      </c>
      <c r="N65" s="75" t="s">
        <v>175</v>
      </c>
      <c r="O65" s="78" t="s">
        <v>183</v>
      </c>
    </row>
    <row r="66" spans="1:15" ht="39" thickBot="1">
      <c r="A66" s="66">
        <v>242</v>
      </c>
      <c r="B66" s="67" t="s">
        <v>9</v>
      </c>
      <c r="C66" s="68" t="s">
        <v>125</v>
      </c>
      <c r="D66" s="67" t="s">
        <v>28</v>
      </c>
      <c r="E66" s="67">
        <v>0</v>
      </c>
      <c r="F66" s="67">
        <v>40</v>
      </c>
      <c r="G66" s="67" t="s">
        <v>151</v>
      </c>
      <c r="H66" s="68" t="s">
        <v>170</v>
      </c>
      <c r="I66" s="69" t="s">
        <v>353</v>
      </c>
      <c r="J66" s="69" t="s">
        <v>354</v>
      </c>
      <c r="K66" s="67" t="s">
        <v>181</v>
      </c>
      <c r="L66" s="67" t="s">
        <v>181</v>
      </c>
      <c r="M66" s="67" t="s">
        <v>182</v>
      </c>
      <c r="N66" s="75" t="s">
        <v>175</v>
      </c>
      <c r="O66" s="78" t="s">
        <v>183</v>
      </c>
    </row>
    <row r="67" spans="1:15" ht="39" thickBot="1">
      <c r="A67" s="66">
        <v>243</v>
      </c>
      <c r="B67" s="67" t="s">
        <v>9</v>
      </c>
      <c r="C67" s="68" t="s">
        <v>67</v>
      </c>
      <c r="D67" s="67" t="s">
        <v>11</v>
      </c>
      <c r="E67" s="67">
        <v>0</v>
      </c>
      <c r="F67" s="67">
        <v>5</v>
      </c>
      <c r="G67" s="67" t="s">
        <v>192</v>
      </c>
      <c r="H67" s="68" t="s">
        <v>187</v>
      </c>
      <c r="I67" s="69" t="s">
        <v>355</v>
      </c>
      <c r="J67" s="69" t="s">
        <v>356</v>
      </c>
      <c r="K67" s="67" t="s">
        <v>181</v>
      </c>
      <c r="L67" s="67" t="s">
        <v>181</v>
      </c>
      <c r="M67" s="67" t="s">
        <v>204</v>
      </c>
      <c r="N67" s="75" t="s">
        <v>190</v>
      </c>
      <c r="O67" s="74" t="s">
        <v>191</v>
      </c>
    </row>
    <row r="68" spans="1:15" ht="64.5" thickBot="1">
      <c r="A68" s="66">
        <v>243</v>
      </c>
      <c r="B68" s="67" t="s">
        <v>9</v>
      </c>
      <c r="C68" s="68" t="s">
        <v>67</v>
      </c>
      <c r="D68" s="67" t="s">
        <v>11</v>
      </c>
      <c r="E68" s="67">
        <v>30</v>
      </c>
      <c r="F68" s="67">
        <v>45</v>
      </c>
      <c r="G68" s="67" t="s">
        <v>148</v>
      </c>
      <c r="H68" s="68" t="s">
        <v>187</v>
      </c>
      <c r="I68" s="69" t="s">
        <v>357</v>
      </c>
      <c r="J68" s="69" t="s">
        <v>347</v>
      </c>
      <c r="K68" s="67" t="s">
        <v>358</v>
      </c>
      <c r="L68" s="67" t="s">
        <v>197</v>
      </c>
      <c r="M68" s="67" t="s">
        <v>174</v>
      </c>
      <c r="N68" s="75" t="s">
        <v>190</v>
      </c>
      <c r="O68" s="74" t="s">
        <v>191</v>
      </c>
    </row>
    <row r="69" spans="1:15" ht="39" thickBot="1">
      <c r="A69" s="66">
        <v>244</v>
      </c>
      <c r="B69" s="67" t="s">
        <v>9</v>
      </c>
      <c r="C69" s="68" t="s">
        <v>68</v>
      </c>
      <c r="D69" s="67" t="s">
        <v>11</v>
      </c>
      <c r="E69" s="67">
        <v>20</v>
      </c>
      <c r="F69" s="67">
        <v>100</v>
      </c>
      <c r="G69" s="67" t="s">
        <v>220</v>
      </c>
      <c r="H69" s="68" t="s">
        <v>277</v>
      </c>
      <c r="I69" s="69" t="s">
        <v>359</v>
      </c>
      <c r="J69" s="69" t="s">
        <v>360</v>
      </c>
      <c r="K69" s="67" t="s">
        <v>181</v>
      </c>
      <c r="L69" s="67" t="s">
        <v>181</v>
      </c>
      <c r="M69" s="67" t="s">
        <v>182</v>
      </c>
      <c r="N69" s="75" t="s">
        <v>227</v>
      </c>
      <c r="O69" s="77" t="s">
        <v>176</v>
      </c>
    </row>
    <row r="70" spans="1:15" ht="26.25" thickBot="1">
      <c r="A70" s="66">
        <v>244</v>
      </c>
      <c r="B70" s="67" t="s">
        <v>9</v>
      </c>
      <c r="C70" s="68" t="s">
        <v>68</v>
      </c>
      <c r="D70" s="67" t="s">
        <v>11</v>
      </c>
      <c r="E70" s="67">
        <v>30</v>
      </c>
      <c r="F70" s="67">
        <v>100</v>
      </c>
      <c r="G70" s="67" t="s">
        <v>138</v>
      </c>
      <c r="H70" s="68" t="s">
        <v>187</v>
      </c>
      <c r="I70" s="69" t="s">
        <v>361</v>
      </c>
      <c r="J70" s="69" t="s">
        <v>362</v>
      </c>
      <c r="K70" s="67" t="s">
        <v>181</v>
      </c>
      <c r="L70" s="67" t="s">
        <v>181</v>
      </c>
      <c r="M70" s="67" t="s">
        <v>182</v>
      </c>
      <c r="N70" s="75" t="s">
        <v>227</v>
      </c>
      <c r="O70" s="78" t="s">
        <v>183</v>
      </c>
    </row>
    <row r="71" spans="1:15" ht="26.25" thickBot="1">
      <c r="A71" s="66">
        <v>244</v>
      </c>
      <c r="B71" s="67" t="s">
        <v>9</v>
      </c>
      <c r="C71" s="68" t="s">
        <v>68</v>
      </c>
      <c r="D71" s="67" t="s">
        <v>11</v>
      </c>
      <c r="E71" s="67">
        <v>0</v>
      </c>
      <c r="F71" s="67">
        <v>100</v>
      </c>
      <c r="G71" s="67" t="s">
        <v>153</v>
      </c>
      <c r="H71" s="68" t="s">
        <v>187</v>
      </c>
      <c r="I71" s="69" t="s">
        <v>363</v>
      </c>
      <c r="J71" s="69" t="s">
        <v>364</v>
      </c>
      <c r="K71" s="67" t="s">
        <v>181</v>
      </c>
      <c r="L71" s="67" t="s">
        <v>181</v>
      </c>
      <c r="M71" s="67" t="s">
        <v>204</v>
      </c>
      <c r="N71" s="75" t="s">
        <v>227</v>
      </c>
      <c r="O71" s="78" t="s">
        <v>183</v>
      </c>
    </row>
    <row r="72" spans="1:15" ht="64.5" thickBot="1">
      <c r="A72" s="66">
        <v>257</v>
      </c>
      <c r="B72" s="67" t="s">
        <v>9</v>
      </c>
      <c r="C72" s="68" t="s">
        <v>79</v>
      </c>
      <c r="D72" s="67" t="s">
        <v>11</v>
      </c>
      <c r="E72" s="67">
        <v>30</v>
      </c>
      <c r="F72" s="67">
        <v>100</v>
      </c>
      <c r="G72" s="67" t="s">
        <v>138</v>
      </c>
      <c r="H72" s="68" t="s">
        <v>187</v>
      </c>
      <c r="I72" s="69" t="s">
        <v>365</v>
      </c>
      <c r="J72" s="69" t="s">
        <v>362</v>
      </c>
      <c r="K72" s="67" t="s">
        <v>181</v>
      </c>
      <c r="L72" s="67" t="s">
        <v>181</v>
      </c>
      <c r="M72" s="67" t="s">
        <v>182</v>
      </c>
      <c r="N72" s="75" t="s">
        <v>190</v>
      </c>
      <c r="O72" s="74" t="s">
        <v>191</v>
      </c>
    </row>
    <row r="73" spans="1:15" ht="51.75" thickBot="1">
      <c r="A73" s="66">
        <v>258</v>
      </c>
      <c r="B73" s="67" t="s">
        <v>9</v>
      </c>
      <c r="C73" s="68" t="s">
        <v>127</v>
      </c>
      <c r="D73" s="67" t="s">
        <v>28</v>
      </c>
      <c r="E73" s="67">
        <v>30</v>
      </c>
      <c r="F73" s="67">
        <v>90</v>
      </c>
      <c r="G73" s="67" t="s">
        <v>117</v>
      </c>
      <c r="H73" s="68" t="s">
        <v>228</v>
      </c>
      <c r="I73" s="69" t="s">
        <v>366</v>
      </c>
      <c r="J73" s="69" t="s">
        <v>230</v>
      </c>
      <c r="K73" s="67" t="s">
        <v>367</v>
      </c>
      <c r="L73" s="67" t="s">
        <v>197</v>
      </c>
      <c r="M73" s="67" t="s">
        <v>198</v>
      </c>
      <c r="N73" s="75" t="s">
        <v>175</v>
      </c>
      <c r="O73" s="77" t="s">
        <v>176</v>
      </c>
    </row>
    <row r="74" spans="1:15" ht="26.25" thickBot="1">
      <c r="A74" s="66">
        <v>258</v>
      </c>
      <c r="B74" s="67" t="s">
        <v>9</v>
      </c>
      <c r="C74" s="68" t="s">
        <v>127</v>
      </c>
      <c r="D74" s="67" t="s">
        <v>28</v>
      </c>
      <c r="E74" s="67">
        <v>15</v>
      </c>
      <c r="F74" s="67">
        <v>60</v>
      </c>
      <c r="G74" s="67" t="s">
        <v>128</v>
      </c>
      <c r="H74" s="68" t="s">
        <v>170</v>
      </c>
      <c r="I74" s="69" t="s">
        <v>171</v>
      </c>
      <c r="J74" s="69" t="s">
        <v>233</v>
      </c>
      <c r="K74" s="67" t="s">
        <v>367</v>
      </c>
      <c r="L74" s="67" t="s">
        <v>197</v>
      </c>
      <c r="M74" s="67" t="s">
        <v>198</v>
      </c>
      <c r="N74" s="75" t="s">
        <v>175</v>
      </c>
      <c r="O74" s="77" t="s">
        <v>176</v>
      </c>
    </row>
    <row r="75" spans="1:15" ht="26.25" thickBot="1">
      <c r="A75" s="66">
        <v>260</v>
      </c>
      <c r="B75" s="67" t="s">
        <v>9</v>
      </c>
      <c r="C75" s="68" t="s">
        <v>91</v>
      </c>
      <c r="D75" s="67" t="s">
        <v>28</v>
      </c>
      <c r="E75" s="67">
        <v>0</v>
      </c>
      <c r="F75" s="67">
        <v>30</v>
      </c>
      <c r="G75" s="67" t="s">
        <v>244</v>
      </c>
      <c r="H75" s="68" t="s">
        <v>170</v>
      </c>
      <c r="I75" s="69" t="s">
        <v>368</v>
      </c>
      <c r="J75" s="69" t="s">
        <v>369</v>
      </c>
      <c r="K75" s="67" t="s">
        <v>370</v>
      </c>
      <c r="L75" s="67" t="s">
        <v>197</v>
      </c>
      <c r="M75" s="67" t="s">
        <v>198</v>
      </c>
      <c r="N75" s="75" t="s">
        <v>227</v>
      </c>
      <c r="O75" s="77" t="s">
        <v>176</v>
      </c>
    </row>
    <row r="76" spans="1:15" ht="51.75" thickBot="1">
      <c r="A76" s="66">
        <v>260</v>
      </c>
      <c r="B76" s="67" t="s">
        <v>9</v>
      </c>
      <c r="C76" s="68" t="s">
        <v>91</v>
      </c>
      <c r="D76" s="67" t="s">
        <v>28</v>
      </c>
      <c r="E76" s="67">
        <v>70</v>
      </c>
      <c r="F76" s="67">
        <v>100</v>
      </c>
      <c r="G76" s="67" t="s">
        <v>177</v>
      </c>
      <c r="H76" s="68" t="s">
        <v>178</v>
      </c>
      <c r="I76" s="69" t="s">
        <v>371</v>
      </c>
      <c r="J76" s="69" t="s">
        <v>372</v>
      </c>
      <c r="K76" s="67" t="s">
        <v>181</v>
      </c>
      <c r="L76" s="67" t="s">
        <v>181</v>
      </c>
      <c r="M76" s="67" t="s">
        <v>204</v>
      </c>
      <c r="N76" s="75" t="s">
        <v>227</v>
      </c>
      <c r="O76" s="77" t="s">
        <v>176</v>
      </c>
    </row>
    <row r="77" spans="1:15" ht="102.75" thickBot="1">
      <c r="A77" s="66">
        <v>264</v>
      </c>
      <c r="B77" s="67" t="s">
        <v>9</v>
      </c>
      <c r="C77" s="68" t="s">
        <v>81</v>
      </c>
      <c r="D77" s="67" t="s">
        <v>11</v>
      </c>
      <c r="E77" s="67">
        <v>20</v>
      </c>
      <c r="F77" s="67">
        <v>75</v>
      </c>
      <c r="G77" s="67" t="s">
        <v>153</v>
      </c>
      <c r="H77" s="68" t="s">
        <v>187</v>
      </c>
      <c r="I77" s="69" t="s">
        <v>312</v>
      </c>
      <c r="J77" s="69" t="s">
        <v>373</v>
      </c>
      <c r="K77" s="67" t="s">
        <v>181</v>
      </c>
      <c r="L77" s="67" t="s">
        <v>181</v>
      </c>
      <c r="M77" s="67" t="s">
        <v>204</v>
      </c>
      <c r="N77" s="75" t="s">
        <v>190</v>
      </c>
      <c r="O77" s="74" t="s">
        <v>191</v>
      </c>
    </row>
    <row r="78" spans="1:15" ht="51.75" thickBot="1">
      <c r="A78" s="66">
        <v>267</v>
      </c>
      <c r="B78" s="67" t="s">
        <v>9</v>
      </c>
      <c r="C78" s="68" t="s">
        <v>107</v>
      </c>
      <c r="D78" s="67" t="s">
        <v>28</v>
      </c>
      <c r="E78" s="67">
        <v>10</v>
      </c>
      <c r="F78" s="67">
        <v>15</v>
      </c>
      <c r="G78" s="67" t="s">
        <v>128</v>
      </c>
      <c r="H78" s="68" t="s">
        <v>250</v>
      </c>
      <c r="I78" s="69" t="s">
        <v>374</v>
      </c>
      <c r="J78" s="69" t="s">
        <v>375</v>
      </c>
      <c r="K78" s="67" t="s">
        <v>181</v>
      </c>
      <c r="L78" s="67" t="s">
        <v>181</v>
      </c>
      <c r="M78" s="67" t="s">
        <v>204</v>
      </c>
      <c r="N78" s="75" t="s">
        <v>227</v>
      </c>
      <c r="O78" s="78" t="s">
        <v>183</v>
      </c>
    </row>
    <row r="79" spans="1:15" ht="77.25" thickBot="1">
      <c r="A79" s="66">
        <v>267</v>
      </c>
      <c r="B79" s="67" t="s">
        <v>9</v>
      </c>
      <c r="C79" s="68" t="s">
        <v>107</v>
      </c>
      <c r="D79" s="67" t="s">
        <v>28</v>
      </c>
      <c r="E79" s="67">
        <v>70</v>
      </c>
      <c r="F79" s="67">
        <v>100</v>
      </c>
      <c r="G79" s="67" t="s">
        <v>177</v>
      </c>
      <c r="H79" s="68" t="s">
        <v>178</v>
      </c>
      <c r="I79" s="69" t="s">
        <v>376</v>
      </c>
      <c r="J79" s="69" t="s">
        <v>377</v>
      </c>
      <c r="K79" s="67" t="s">
        <v>378</v>
      </c>
      <c r="L79" s="67" t="s">
        <v>243</v>
      </c>
      <c r="M79" s="67" t="s">
        <v>204</v>
      </c>
      <c r="N79" s="75" t="s">
        <v>227</v>
      </c>
      <c r="O79" s="77" t="s">
        <v>176</v>
      </c>
    </row>
    <row r="80" spans="1:15" ht="39" thickBot="1">
      <c r="A80" s="66">
        <v>267</v>
      </c>
      <c r="B80" s="67" t="s">
        <v>9</v>
      </c>
      <c r="C80" s="68" t="s">
        <v>107</v>
      </c>
      <c r="D80" s="67" t="s">
        <v>28</v>
      </c>
      <c r="E80" s="67">
        <v>5</v>
      </c>
      <c r="F80" s="67">
        <v>100</v>
      </c>
      <c r="G80" s="67" t="s">
        <v>150</v>
      </c>
      <c r="H80" s="68" t="s">
        <v>187</v>
      </c>
      <c r="I80" s="69" t="s">
        <v>379</v>
      </c>
      <c r="J80" s="69" t="s">
        <v>380</v>
      </c>
      <c r="K80" s="67" t="s">
        <v>381</v>
      </c>
      <c r="L80" s="67" t="s">
        <v>256</v>
      </c>
      <c r="M80" s="67" t="s">
        <v>238</v>
      </c>
      <c r="N80" s="75" t="s">
        <v>227</v>
      </c>
      <c r="O80" s="77" t="s">
        <v>176</v>
      </c>
    </row>
    <row r="81" spans="1:15" ht="39" thickBot="1">
      <c r="A81" s="66">
        <v>267</v>
      </c>
      <c r="B81" s="67" t="s">
        <v>9</v>
      </c>
      <c r="C81" s="68" t="s">
        <v>107</v>
      </c>
      <c r="D81" s="67" t="s">
        <v>28</v>
      </c>
      <c r="E81" s="67">
        <v>0</v>
      </c>
      <c r="F81" s="67">
        <v>40</v>
      </c>
      <c r="G81" s="67" t="s">
        <v>151</v>
      </c>
      <c r="H81" s="68" t="s">
        <v>170</v>
      </c>
      <c r="I81" s="69" t="s">
        <v>382</v>
      </c>
      <c r="J81" s="69" t="s">
        <v>354</v>
      </c>
      <c r="K81" s="67" t="s">
        <v>181</v>
      </c>
      <c r="L81" s="67" t="s">
        <v>181</v>
      </c>
      <c r="M81" s="67" t="s">
        <v>182</v>
      </c>
      <c r="N81" s="75" t="s">
        <v>227</v>
      </c>
      <c r="O81" s="78" t="s">
        <v>183</v>
      </c>
    </row>
    <row r="82" spans="1:15" ht="90" thickBot="1">
      <c r="A82" s="66">
        <v>273</v>
      </c>
      <c r="B82" s="67" t="s">
        <v>9</v>
      </c>
      <c r="C82" s="68" t="s">
        <v>64</v>
      </c>
      <c r="D82" s="67" t="s">
        <v>11</v>
      </c>
      <c r="E82" s="67">
        <v>0</v>
      </c>
      <c r="F82" s="67">
        <v>5</v>
      </c>
      <c r="G82" s="67" t="s">
        <v>192</v>
      </c>
      <c r="H82" s="68" t="s">
        <v>187</v>
      </c>
      <c r="I82" s="69" t="s">
        <v>383</v>
      </c>
      <c r="J82" s="69" t="s">
        <v>384</v>
      </c>
      <c r="K82" s="67" t="s">
        <v>385</v>
      </c>
      <c r="L82" s="67" t="s">
        <v>256</v>
      </c>
      <c r="M82" s="67" t="s">
        <v>198</v>
      </c>
      <c r="N82" s="75" t="s">
        <v>190</v>
      </c>
      <c r="O82" s="74" t="s">
        <v>191</v>
      </c>
    </row>
    <row r="83" spans="1:15" ht="26.25" thickBot="1">
      <c r="A83" s="66">
        <v>273</v>
      </c>
      <c r="B83" s="67" t="s">
        <v>9</v>
      </c>
      <c r="C83" s="68" t="s">
        <v>64</v>
      </c>
      <c r="D83" s="67" t="s">
        <v>11</v>
      </c>
      <c r="E83" s="67">
        <v>20</v>
      </c>
      <c r="F83" s="67">
        <v>75</v>
      </c>
      <c r="G83" s="67" t="s">
        <v>153</v>
      </c>
      <c r="H83" s="68" t="s">
        <v>187</v>
      </c>
      <c r="I83" s="69" t="s">
        <v>386</v>
      </c>
      <c r="J83" s="69" t="s">
        <v>387</v>
      </c>
      <c r="K83" s="67" t="s">
        <v>181</v>
      </c>
      <c r="L83" s="67" t="s">
        <v>181</v>
      </c>
      <c r="M83" s="67" t="s">
        <v>182</v>
      </c>
      <c r="N83" s="75" t="s">
        <v>190</v>
      </c>
      <c r="O83" s="74" t="s">
        <v>191</v>
      </c>
    </row>
    <row r="84" spans="1:15" ht="39" thickBot="1">
      <c r="A84" s="66">
        <v>280</v>
      </c>
      <c r="B84" s="67" t="s">
        <v>9</v>
      </c>
      <c r="C84" s="68" t="s">
        <v>105</v>
      </c>
      <c r="D84" s="67" t="s">
        <v>28</v>
      </c>
      <c r="E84" s="67">
        <v>0</v>
      </c>
      <c r="F84" s="67">
        <v>30</v>
      </c>
      <c r="G84" s="67" t="s">
        <v>244</v>
      </c>
      <c r="H84" s="68" t="s">
        <v>388</v>
      </c>
      <c r="I84" s="69" t="s">
        <v>389</v>
      </c>
      <c r="J84" s="69" t="s">
        <v>246</v>
      </c>
      <c r="K84" s="67" t="s">
        <v>181</v>
      </c>
      <c r="L84" s="67" t="s">
        <v>181</v>
      </c>
      <c r="M84" s="67" t="s">
        <v>182</v>
      </c>
      <c r="N84" s="75" t="s">
        <v>227</v>
      </c>
      <c r="O84" s="78" t="s">
        <v>183</v>
      </c>
    </row>
    <row r="85" spans="1:15" ht="39" thickBot="1">
      <c r="A85" s="66">
        <v>280</v>
      </c>
      <c r="B85" s="67" t="s">
        <v>9</v>
      </c>
      <c r="C85" s="68" t="s">
        <v>105</v>
      </c>
      <c r="D85" s="67" t="s">
        <v>28</v>
      </c>
      <c r="E85" s="67">
        <v>15</v>
      </c>
      <c r="F85" s="67">
        <v>60</v>
      </c>
      <c r="G85" s="67" t="s">
        <v>128</v>
      </c>
      <c r="H85" s="68" t="s">
        <v>170</v>
      </c>
      <c r="I85" s="69" t="s">
        <v>390</v>
      </c>
      <c r="J85" s="69" t="s">
        <v>391</v>
      </c>
      <c r="K85" s="67" t="s">
        <v>392</v>
      </c>
      <c r="L85" s="67" t="s">
        <v>197</v>
      </c>
      <c r="M85" s="67" t="s">
        <v>198</v>
      </c>
      <c r="N85" s="75" t="s">
        <v>227</v>
      </c>
      <c r="O85" s="77" t="s">
        <v>176</v>
      </c>
    </row>
    <row r="86" spans="1:15" ht="39" thickBot="1">
      <c r="A86" s="66">
        <v>280</v>
      </c>
      <c r="B86" s="67" t="s">
        <v>9</v>
      </c>
      <c r="C86" s="68" t="s">
        <v>105</v>
      </c>
      <c r="D86" s="67" t="s">
        <v>28</v>
      </c>
      <c r="E86" s="67">
        <v>60</v>
      </c>
      <c r="F86" s="67">
        <v>90</v>
      </c>
      <c r="G86" s="67" t="s">
        <v>138</v>
      </c>
      <c r="H86" s="68" t="s">
        <v>187</v>
      </c>
      <c r="I86" s="69" t="s">
        <v>393</v>
      </c>
      <c r="J86" s="69" t="s">
        <v>394</v>
      </c>
      <c r="K86" s="67" t="s">
        <v>181</v>
      </c>
      <c r="L86" s="67" t="s">
        <v>181</v>
      </c>
      <c r="M86" s="67" t="s">
        <v>182</v>
      </c>
      <c r="N86" s="75" t="s">
        <v>227</v>
      </c>
      <c r="O86" s="78" t="s">
        <v>183</v>
      </c>
    </row>
    <row r="87" spans="1:15" ht="39" thickBot="1">
      <c r="A87" s="66">
        <v>280</v>
      </c>
      <c r="B87" s="67" t="s">
        <v>9</v>
      </c>
      <c r="C87" s="68" t="s">
        <v>105</v>
      </c>
      <c r="D87" s="67" t="s">
        <v>28</v>
      </c>
      <c r="E87" s="67">
        <v>40</v>
      </c>
      <c r="F87" s="67">
        <v>100</v>
      </c>
      <c r="G87" s="67" t="s">
        <v>151</v>
      </c>
      <c r="H87" s="68" t="s">
        <v>320</v>
      </c>
      <c r="I87" s="69" t="s">
        <v>395</v>
      </c>
      <c r="J87" s="69" t="s">
        <v>342</v>
      </c>
      <c r="K87" s="67" t="s">
        <v>181</v>
      </c>
      <c r="L87" s="67" t="s">
        <v>181</v>
      </c>
      <c r="M87" s="67" t="s">
        <v>182</v>
      </c>
      <c r="N87" s="75" t="s">
        <v>227</v>
      </c>
      <c r="O87" s="78" t="s">
        <v>183</v>
      </c>
    </row>
    <row r="88" spans="1:15" ht="77.25" thickBot="1">
      <c r="A88" s="66">
        <v>283</v>
      </c>
      <c r="B88" s="67" t="s">
        <v>9</v>
      </c>
      <c r="C88" s="68" t="s">
        <v>126</v>
      </c>
      <c r="D88" s="67" t="s">
        <v>11</v>
      </c>
      <c r="E88" s="67">
        <v>15</v>
      </c>
      <c r="F88" s="67">
        <v>100</v>
      </c>
      <c r="G88" s="67" t="s">
        <v>117</v>
      </c>
      <c r="H88" s="68" t="s">
        <v>396</v>
      </c>
      <c r="I88" s="69" t="s">
        <v>397</v>
      </c>
      <c r="J88" s="69" t="s">
        <v>398</v>
      </c>
      <c r="K88" s="73" t="s">
        <v>173</v>
      </c>
      <c r="L88" s="73" t="s">
        <v>173</v>
      </c>
      <c r="M88" s="67" t="s">
        <v>198</v>
      </c>
      <c r="N88" s="75" t="s">
        <v>190</v>
      </c>
      <c r="O88" s="74" t="s">
        <v>191</v>
      </c>
    </row>
    <row r="89" spans="1:15" ht="39" thickBot="1">
      <c r="A89" s="66">
        <v>292</v>
      </c>
      <c r="B89" s="67" t="s">
        <v>98</v>
      </c>
      <c r="C89" s="68" t="s">
        <v>99</v>
      </c>
      <c r="D89" s="67" t="s">
        <v>11</v>
      </c>
      <c r="E89" s="67">
        <v>20</v>
      </c>
      <c r="F89" s="67">
        <v>100</v>
      </c>
      <c r="G89" s="67" t="s">
        <v>220</v>
      </c>
      <c r="H89" s="68" t="s">
        <v>187</v>
      </c>
      <c r="I89" s="69" t="s">
        <v>399</v>
      </c>
      <c r="J89" s="69" t="s">
        <v>400</v>
      </c>
      <c r="K89" s="67" t="s">
        <v>181</v>
      </c>
      <c r="L89" s="67" t="s">
        <v>181</v>
      </c>
      <c r="M89" s="67" t="s">
        <v>204</v>
      </c>
      <c r="N89" s="75" t="s">
        <v>175</v>
      </c>
      <c r="O89" s="77" t="s">
        <v>176</v>
      </c>
    </row>
    <row r="90" spans="1:15" ht="51.75" thickBot="1">
      <c r="A90" s="66">
        <v>292</v>
      </c>
      <c r="B90" s="67" t="s">
        <v>98</v>
      </c>
      <c r="C90" s="68" t="s">
        <v>99</v>
      </c>
      <c r="D90" s="67" t="s">
        <v>11</v>
      </c>
      <c r="E90" s="67">
        <v>75</v>
      </c>
      <c r="F90" s="67">
        <v>100</v>
      </c>
      <c r="G90" s="67" t="s">
        <v>153</v>
      </c>
      <c r="H90" s="68" t="s">
        <v>187</v>
      </c>
      <c r="I90" s="69" t="s">
        <v>401</v>
      </c>
      <c r="J90" s="69" t="s">
        <v>200</v>
      </c>
      <c r="K90" s="67" t="s">
        <v>181</v>
      </c>
      <c r="L90" s="67" t="s">
        <v>181</v>
      </c>
      <c r="M90" s="67" t="s">
        <v>204</v>
      </c>
      <c r="N90" s="75" t="s">
        <v>175</v>
      </c>
      <c r="O90" s="77" t="s">
        <v>176</v>
      </c>
    </row>
    <row r="91" spans="1:15" ht="39" thickBot="1">
      <c r="A91" s="66">
        <v>448</v>
      </c>
      <c r="B91" s="67" t="s">
        <v>76</v>
      </c>
      <c r="C91" s="68" t="s">
        <v>89</v>
      </c>
      <c r="D91" s="67" t="s">
        <v>11</v>
      </c>
      <c r="E91" s="67">
        <v>15</v>
      </c>
      <c r="F91" s="67">
        <v>30</v>
      </c>
      <c r="G91" s="67" t="s">
        <v>117</v>
      </c>
      <c r="H91" s="68" t="s">
        <v>402</v>
      </c>
      <c r="I91" s="69" t="s">
        <v>403</v>
      </c>
      <c r="J91" s="69" t="s">
        <v>404</v>
      </c>
      <c r="K91" s="67" t="s">
        <v>181</v>
      </c>
      <c r="L91" s="67" t="s">
        <v>181</v>
      </c>
      <c r="M91" s="67" t="s">
        <v>204</v>
      </c>
      <c r="N91" s="75" t="s">
        <v>175</v>
      </c>
      <c r="O91" s="77" t="s">
        <v>176</v>
      </c>
    </row>
    <row r="92" spans="1:15" ht="39" thickBot="1">
      <c r="A92" s="66">
        <v>448</v>
      </c>
      <c r="B92" s="67" t="s">
        <v>76</v>
      </c>
      <c r="C92" s="68" t="s">
        <v>89</v>
      </c>
      <c r="D92" s="67" t="s">
        <v>11</v>
      </c>
      <c r="E92" s="67">
        <v>20</v>
      </c>
      <c r="F92" s="67">
        <v>75</v>
      </c>
      <c r="G92" s="67" t="s">
        <v>153</v>
      </c>
      <c r="H92" s="68" t="s">
        <v>187</v>
      </c>
      <c r="I92" s="69" t="s">
        <v>405</v>
      </c>
      <c r="J92" s="69" t="s">
        <v>406</v>
      </c>
      <c r="K92" s="67" t="s">
        <v>407</v>
      </c>
      <c r="L92" s="67" t="s">
        <v>197</v>
      </c>
      <c r="M92" s="67" t="s">
        <v>198</v>
      </c>
      <c r="N92" s="75" t="s">
        <v>175</v>
      </c>
      <c r="O92" s="77" t="s">
        <v>176</v>
      </c>
    </row>
    <row r="93" spans="1:15" ht="90" thickBot="1">
      <c r="A93" s="66">
        <v>451</v>
      </c>
      <c r="B93" s="67" t="s">
        <v>76</v>
      </c>
      <c r="C93" s="68" t="s">
        <v>77</v>
      </c>
      <c r="D93" s="67" t="s">
        <v>11</v>
      </c>
      <c r="E93" s="67">
        <v>30</v>
      </c>
      <c r="F93" s="67">
        <v>60</v>
      </c>
      <c r="G93" s="67" t="s">
        <v>138</v>
      </c>
      <c r="H93" s="68" t="s">
        <v>187</v>
      </c>
      <c r="I93" s="69" t="s">
        <v>408</v>
      </c>
      <c r="J93" s="69" t="s">
        <v>409</v>
      </c>
      <c r="K93" s="67" t="s">
        <v>181</v>
      </c>
      <c r="L93" s="67" t="s">
        <v>181</v>
      </c>
      <c r="M93" s="67" t="s">
        <v>238</v>
      </c>
      <c r="N93" s="75" t="s">
        <v>190</v>
      </c>
      <c r="O93" s="74" t="s">
        <v>191</v>
      </c>
    </row>
    <row r="94" spans="1:15" ht="51.75" thickBot="1">
      <c r="A94" s="66">
        <v>455</v>
      </c>
      <c r="B94" s="67" t="s">
        <v>76</v>
      </c>
      <c r="C94" s="68" t="s">
        <v>114</v>
      </c>
      <c r="D94" s="67" t="s">
        <v>28</v>
      </c>
      <c r="E94" s="67">
        <v>80</v>
      </c>
      <c r="F94" s="67">
        <v>100</v>
      </c>
      <c r="G94" s="67" t="s">
        <v>244</v>
      </c>
      <c r="H94" s="68" t="s">
        <v>320</v>
      </c>
      <c r="I94" s="69" t="s">
        <v>410</v>
      </c>
      <c r="J94" s="69" t="s">
        <v>411</v>
      </c>
      <c r="K94" s="67" t="s">
        <v>181</v>
      </c>
      <c r="L94" s="67" t="s">
        <v>181</v>
      </c>
      <c r="M94" s="67" t="s">
        <v>182</v>
      </c>
      <c r="N94" s="75" t="s">
        <v>190</v>
      </c>
      <c r="O94" s="74" t="s">
        <v>191</v>
      </c>
    </row>
    <row r="95" spans="1:15" ht="39" thickBot="1">
      <c r="A95" s="66">
        <v>455</v>
      </c>
      <c r="B95" s="67" t="s">
        <v>76</v>
      </c>
      <c r="C95" s="68" t="s">
        <v>114</v>
      </c>
      <c r="D95" s="67" t="s">
        <v>28</v>
      </c>
      <c r="E95" s="67">
        <v>5</v>
      </c>
      <c r="F95" s="67">
        <v>100</v>
      </c>
      <c r="G95" s="67" t="s">
        <v>150</v>
      </c>
      <c r="H95" s="68" t="s">
        <v>170</v>
      </c>
      <c r="I95" s="69" t="s">
        <v>412</v>
      </c>
      <c r="J95" s="69" t="s">
        <v>413</v>
      </c>
      <c r="K95" s="67" t="s">
        <v>181</v>
      </c>
      <c r="L95" s="67" t="s">
        <v>181</v>
      </c>
      <c r="M95" s="67" t="s">
        <v>182</v>
      </c>
      <c r="N95" s="75" t="s">
        <v>190</v>
      </c>
      <c r="O95" s="74" t="s">
        <v>191</v>
      </c>
    </row>
    <row r="96" spans="1:15" ht="39" thickBot="1">
      <c r="A96" s="66">
        <v>463</v>
      </c>
      <c r="B96" s="67" t="s">
        <v>76</v>
      </c>
      <c r="C96" s="68" t="s">
        <v>139</v>
      </c>
      <c r="D96" s="67" t="s">
        <v>11</v>
      </c>
      <c r="E96" s="67">
        <v>20</v>
      </c>
      <c r="F96" s="67">
        <v>75</v>
      </c>
      <c r="G96" s="67" t="s">
        <v>153</v>
      </c>
      <c r="H96" s="68" t="s">
        <v>187</v>
      </c>
      <c r="I96" s="69" t="s">
        <v>414</v>
      </c>
      <c r="J96" s="69" t="s">
        <v>387</v>
      </c>
      <c r="K96" s="67" t="s">
        <v>181</v>
      </c>
      <c r="L96" s="67" t="s">
        <v>181</v>
      </c>
      <c r="M96" s="67" t="s">
        <v>182</v>
      </c>
      <c r="N96" s="75" t="s">
        <v>190</v>
      </c>
      <c r="O96" s="74" t="s">
        <v>191</v>
      </c>
    </row>
    <row r="97" spans="1:15" ht="39" thickBot="1">
      <c r="A97" s="66">
        <v>777</v>
      </c>
      <c r="B97" s="67" t="s">
        <v>16</v>
      </c>
      <c r="C97" s="68" t="s">
        <v>146</v>
      </c>
      <c r="D97" s="67" t="s">
        <v>11</v>
      </c>
      <c r="E97" s="67">
        <v>30</v>
      </c>
      <c r="F97" s="67">
        <v>100</v>
      </c>
      <c r="G97" s="67" t="s">
        <v>138</v>
      </c>
      <c r="H97" s="68" t="s">
        <v>415</v>
      </c>
      <c r="I97" s="69" t="s">
        <v>416</v>
      </c>
      <c r="J97" s="69" t="s">
        <v>417</v>
      </c>
      <c r="K97" s="67" t="s">
        <v>181</v>
      </c>
      <c r="L97" s="67" t="s">
        <v>181</v>
      </c>
      <c r="M97" s="67" t="s">
        <v>182</v>
      </c>
      <c r="N97" s="75" t="s">
        <v>190</v>
      </c>
      <c r="O97" s="74" t="s">
        <v>191</v>
      </c>
    </row>
    <row r="98" spans="1:15" ht="39" thickBot="1">
      <c r="A98" s="66">
        <v>939</v>
      </c>
      <c r="B98" s="67" t="s">
        <v>109</v>
      </c>
      <c r="C98" s="68" t="s">
        <v>110</v>
      </c>
      <c r="D98" s="67" t="s">
        <v>28</v>
      </c>
      <c r="E98" s="67">
        <v>30</v>
      </c>
      <c r="F98" s="67">
        <v>80</v>
      </c>
      <c r="G98" s="67" t="s">
        <v>244</v>
      </c>
      <c r="H98" s="68" t="s">
        <v>187</v>
      </c>
      <c r="I98" s="69" t="s">
        <v>418</v>
      </c>
      <c r="J98" s="69" t="s">
        <v>246</v>
      </c>
      <c r="K98" s="67" t="s">
        <v>181</v>
      </c>
      <c r="L98" s="67" t="s">
        <v>181</v>
      </c>
      <c r="M98" s="67" t="s">
        <v>182</v>
      </c>
      <c r="N98" s="75" t="s">
        <v>190</v>
      </c>
      <c r="O98" s="74" t="s">
        <v>191</v>
      </c>
    </row>
    <row r="99" spans="1:15" ht="39" thickBot="1">
      <c r="A99" s="66">
        <v>982</v>
      </c>
      <c r="B99" s="67" t="s">
        <v>18</v>
      </c>
      <c r="C99" s="68" t="s">
        <v>143</v>
      </c>
      <c r="D99" s="67" t="s">
        <v>11</v>
      </c>
      <c r="E99" s="67">
        <v>30</v>
      </c>
      <c r="F99" s="67">
        <v>60</v>
      </c>
      <c r="G99" s="67" t="s">
        <v>138</v>
      </c>
      <c r="H99" s="68" t="s">
        <v>419</v>
      </c>
      <c r="I99" s="69" t="s">
        <v>420</v>
      </c>
      <c r="J99" s="69" t="s">
        <v>419</v>
      </c>
      <c r="K99" s="69" t="s">
        <v>419</v>
      </c>
      <c r="L99" s="69" t="s">
        <v>419</v>
      </c>
      <c r="M99" s="67" t="s">
        <v>419</v>
      </c>
      <c r="N99" s="75" t="s">
        <v>190</v>
      </c>
      <c r="O99" s="74" t="s">
        <v>191</v>
      </c>
    </row>
    <row r="100" spans="1:15" ht="64.5" thickBot="1">
      <c r="A100" s="66">
        <v>983</v>
      </c>
      <c r="B100" s="67" t="s">
        <v>18</v>
      </c>
      <c r="C100" s="68" t="s">
        <v>144</v>
      </c>
      <c r="D100" s="67" t="s">
        <v>11</v>
      </c>
      <c r="E100" s="67">
        <v>30</v>
      </c>
      <c r="F100" s="67">
        <v>60</v>
      </c>
      <c r="G100" s="67" t="s">
        <v>138</v>
      </c>
      <c r="H100" s="68" t="s">
        <v>419</v>
      </c>
      <c r="I100" s="69" t="s">
        <v>421</v>
      </c>
      <c r="J100" s="69" t="s">
        <v>419</v>
      </c>
      <c r="K100" s="69" t="s">
        <v>419</v>
      </c>
      <c r="L100" s="69" t="s">
        <v>419</v>
      </c>
      <c r="M100" s="67" t="s">
        <v>419</v>
      </c>
      <c r="N100" s="75" t="s">
        <v>190</v>
      </c>
      <c r="O100" s="74" t="s">
        <v>191</v>
      </c>
    </row>
    <row r="101" spans="1:15" ht="39" thickBot="1">
      <c r="A101" s="66">
        <v>985</v>
      </c>
      <c r="B101" s="67" t="s">
        <v>18</v>
      </c>
      <c r="C101" s="68" t="s">
        <v>131</v>
      </c>
      <c r="D101" s="67" t="s">
        <v>28</v>
      </c>
      <c r="E101" s="67">
        <v>60</v>
      </c>
      <c r="F101" s="67">
        <v>100</v>
      </c>
      <c r="G101" s="67" t="s">
        <v>128</v>
      </c>
      <c r="H101" s="68" t="s">
        <v>187</v>
      </c>
      <c r="I101" s="69" t="s">
        <v>422</v>
      </c>
      <c r="J101" s="69" t="s">
        <v>423</v>
      </c>
      <c r="K101" s="67" t="s">
        <v>424</v>
      </c>
      <c r="L101" s="67" t="s">
        <v>256</v>
      </c>
      <c r="M101" s="67" t="s">
        <v>198</v>
      </c>
      <c r="N101" s="75" t="s">
        <v>175</v>
      </c>
      <c r="O101" s="77" t="s">
        <v>176</v>
      </c>
    </row>
    <row r="102" spans="1:15" ht="51.75" thickBot="1">
      <c r="A102" s="66">
        <v>985</v>
      </c>
      <c r="B102" s="67" t="s">
        <v>18</v>
      </c>
      <c r="C102" s="68" t="s">
        <v>131</v>
      </c>
      <c r="D102" s="67" t="s">
        <v>28</v>
      </c>
      <c r="E102" s="67">
        <v>70</v>
      </c>
      <c r="F102" s="67">
        <v>100</v>
      </c>
      <c r="G102" s="67" t="s">
        <v>177</v>
      </c>
      <c r="H102" s="68" t="s">
        <v>187</v>
      </c>
      <c r="I102" s="69" t="s">
        <v>425</v>
      </c>
      <c r="J102" s="69" t="s">
        <v>426</v>
      </c>
      <c r="K102" s="67" t="s">
        <v>181</v>
      </c>
      <c r="L102" s="67" t="s">
        <v>181</v>
      </c>
      <c r="M102" s="67" t="s">
        <v>182</v>
      </c>
      <c r="N102" s="75" t="s">
        <v>175</v>
      </c>
      <c r="O102" s="78" t="s">
        <v>183</v>
      </c>
    </row>
    <row r="103" spans="1:15" ht="39" thickBot="1">
      <c r="A103" s="66">
        <v>985</v>
      </c>
      <c r="B103" s="67" t="s">
        <v>18</v>
      </c>
      <c r="C103" s="68" t="s">
        <v>131</v>
      </c>
      <c r="D103" s="67" t="s">
        <v>28</v>
      </c>
      <c r="E103" s="67">
        <v>60</v>
      </c>
      <c r="F103" s="67">
        <v>100</v>
      </c>
      <c r="G103" s="67" t="s">
        <v>138</v>
      </c>
      <c r="H103" s="68" t="s">
        <v>187</v>
      </c>
      <c r="I103" s="69" t="s">
        <v>427</v>
      </c>
      <c r="J103" s="69" t="s">
        <v>428</v>
      </c>
      <c r="K103" s="67" t="s">
        <v>181</v>
      </c>
      <c r="L103" s="67" t="s">
        <v>181</v>
      </c>
      <c r="M103" s="67" t="s">
        <v>182</v>
      </c>
      <c r="N103" s="75" t="s">
        <v>175</v>
      </c>
      <c r="O103" s="78" t="s">
        <v>183</v>
      </c>
    </row>
    <row r="104" spans="1:15" ht="51.75" thickBot="1">
      <c r="A104" s="66">
        <v>985</v>
      </c>
      <c r="B104" s="67" t="s">
        <v>18</v>
      </c>
      <c r="C104" s="68" t="s">
        <v>131</v>
      </c>
      <c r="D104" s="67" t="s">
        <v>28</v>
      </c>
      <c r="E104" s="67">
        <v>40</v>
      </c>
      <c r="F104" s="67">
        <v>90</v>
      </c>
      <c r="G104" s="67" t="s">
        <v>151</v>
      </c>
      <c r="H104" s="68" t="s">
        <v>187</v>
      </c>
      <c r="I104" s="69" t="s">
        <v>429</v>
      </c>
      <c r="J104" s="69" t="s">
        <v>430</v>
      </c>
      <c r="K104" s="67" t="s">
        <v>181</v>
      </c>
      <c r="L104" s="67" t="s">
        <v>181</v>
      </c>
      <c r="M104" s="67" t="s">
        <v>182</v>
      </c>
      <c r="N104" s="75" t="s">
        <v>175</v>
      </c>
      <c r="O104" s="78" t="s">
        <v>183</v>
      </c>
    </row>
    <row r="105" spans="1:15" ht="26.25" thickBot="1">
      <c r="A105" s="66">
        <v>991</v>
      </c>
      <c r="B105" s="67" t="s">
        <v>18</v>
      </c>
      <c r="C105" s="68" t="s">
        <v>137</v>
      </c>
      <c r="D105" s="67" t="s">
        <v>28</v>
      </c>
      <c r="E105" s="67">
        <v>70</v>
      </c>
      <c r="F105" s="67">
        <v>100</v>
      </c>
      <c r="G105" s="67" t="s">
        <v>177</v>
      </c>
      <c r="H105" s="68" t="s">
        <v>286</v>
      </c>
      <c r="I105" s="69" t="s">
        <v>431</v>
      </c>
      <c r="J105" s="69" t="s">
        <v>172</v>
      </c>
      <c r="K105" s="67" t="s">
        <v>181</v>
      </c>
      <c r="L105" s="67" t="s">
        <v>181</v>
      </c>
      <c r="M105" s="67" t="s">
        <v>204</v>
      </c>
      <c r="N105" s="75" t="s">
        <v>175</v>
      </c>
      <c r="O105" s="78" t="s">
        <v>183</v>
      </c>
    </row>
    <row r="106" spans="1:15" ht="26.25" thickBot="1">
      <c r="A106" s="66">
        <v>991</v>
      </c>
      <c r="B106" s="67" t="s">
        <v>18</v>
      </c>
      <c r="C106" s="68" t="s">
        <v>137</v>
      </c>
      <c r="D106" s="67" t="s">
        <v>28</v>
      </c>
      <c r="E106" s="67">
        <v>30</v>
      </c>
      <c r="F106" s="67">
        <v>60</v>
      </c>
      <c r="G106" s="67" t="s">
        <v>138</v>
      </c>
      <c r="H106" s="68" t="s">
        <v>187</v>
      </c>
      <c r="I106" s="69" t="s">
        <v>432</v>
      </c>
      <c r="J106" s="69" t="s">
        <v>433</v>
      </c>
      <c r="K106" s="67" t="s">
        <v>181</v>
      </c>
      <c r="L106" s="67" t="s">
        <v>181</v>
      </c>
      <c r="M106" s="67" t="s">
        <v>204</v>
      </c>
      <c r="N106" s="75" t="s">
        <v>175</v>
      </c>
      <c r="O106" s="78" t="s">
        <v>183</v>
      </c>
    </row>
    <row r="107" spans="1:15" ht="26.25" thickBot="1">
      <c r="A107" s="66">
        <v>991</v>
      </c>
      <c r="B107" s="67" t="s">
        <v>18</v>
      </c>
      <c r="C107" s="68" t="s">
        <v>137</v>
      </c>
      <c r="D107" s="67" t="s">
        <v>28</v>
      </c>
      <c r="E107" s="67">
        <v>40</v>
      </c>
      <c r="F107" s="67">
        <v>90</v>
      </c>
      <c r="G107" s="67" t="s">
        <v>151</v>
      </c>
      <c r="H107" s="68" t="s">
        <v>170</v>
      </c>
      <c r="I107" s="69" t="s">
        <v>434</v>
      </c>
      <c r="J107" s="69" t="s">
        <v>342</v>
      </c>
      <c r="K107" s="67" t="s">
        <v>181</v>
      </c>
      <c r="L107" s="67" t="s">
        <v>181</v>
      </c>
      <c r="M107" s="67" t="s">
        <v>182</v>
      </c>
      <c r="N107" s="75" t="s">
        <v>175</v>
      </c>
      <c r="O107" s="78" t="s">
        <v>183</v>
      </c>
    </row>
    <row r="108" spans="1:15" ht="77.25" thickBot="1">
      <c r="A108" s="66">
        <v>1006</v>
      </c>
      <c r="B108" s="67" t="s">
        <v>18</v>
      </c>
      <c r="C108" s="68" t="s">
        <v>142</v>
      </c>
      <c r="D108" s="67" t="s">
        <v>11</v>
      </c>
      <c r="E108" s="67">
        <v>30</v>
      </c>
      <c r="F108" s="67">
        <v>60</v>
      </c>
      <c r="G108" s="67" t="s">
        <v>138</v>
      </c>
      <c r="H108" s="68" t="s">
        <v>187</v>
      </c>
      <c r="I108" s="69" t="s">
        <v>435</v>
      </c>
      <c r="J108" s="69" t="s">
        <v>436</v>
      </c>
      <c r="K108" s="67" t="s">
        <v>181</v>
      </c>
      <c r="L108" s="67" t="s">
        <v>181</v>
      </c>
      <c r="M108" s="67" t="s">
        <v>182</v>
      </c>
      <c r="N108" s="75" t="s">
        <v>190</v>
      </c>
      <c r="O108" s="74" t="s">
        <v>191</v>
      </c>
    </row>
    <row r="109" spans="1:15" ht="64.5" thickBot="1">
      <c r="A109" s="66">
        <v>1007</v>
      </c>
      <c r="B109" s="67" t="s">
        <v>18</v>
      </c>
      <c r="C109" s="68" t="s">
        <v>111</v>
      </c>
      <c r="D109" s="67" t="s">
        <v>28</v>
      </c>
      <c r="E109" s="67">
        <v>30</v>
      </c>
      <c r="F109" s="67">
        <v>80</v>
      </c>
      <c r="G109" s="67" t="s">
        <v>244</v>
      </c>
      <c r="H109" s="68" t="s">
        <v>187</v>
      </c>
      <c r="I109" s="69" t="s">
        <v>437</v>
      </c>
      <c r="J109" s="69" t="s">
        <v>438</v>
      </c>
      <c r="K109" s="67" t="s">
        <v>181</v>
      </c>
      <c r="L109" s="67" t="s">
        <v>181</v>
      </c>
      <c r="M109" s="67" t="s">
        <v>204</v>
      </c>
      <c r="N109" s="75" t="s">
        <v>175</v>
      </c>
      <c r="O109" s="74" t="s">
        <v>191</v>
      </c>
    </row>
    <row r="110" spans="1:15" ht="64.5" thickBot="1">
      <c r="A110" s="66">
        <v>1007</v>
      </c>
      <c r="B110" s="67" t="s">
        <v>18</v>
      </c>
      <c r="C110" s="68" t="s">
        <v>111</v>
      </c>
      <c r="D110" s="67" t="s">
        <v>28</v>
      </c>
      <c r="E110" s="67">
        <v>60</v>
      </c>
      <c r="F110" s="67">
        <v>100</v>
      </c>
      <c r="G110" s="67" t="s">
        <v>128</v>
      </c>
      <c r="H110" s="68" t="s">
        <v>170</v>
      </c>
      <c r="I110" s="69" t="s">
        <v>439</v>
      </c>
      <c r="J110" s="69" t="s">
        <v>438</v>
      </c>
      <c r="K110" s="67" t="s">
        <v>181</v>
      </c>
      <c r="L110" s="67" t="s">
        <v>181</v>
      </c>
      <c r="M110" s="67" t="s">
        <v>204</v>
      </c>
      <c r="N110" s="75" t="s">
        <v>175</v>
      </c>
      <c r="O110" s="78" t="s">
        <v>183</v>
      </c>
    </row>
    <row r="111" spans="1:15" ht="64.5" thickBot="1">
      <c r="A111" s="66">
        <v>1007</v>
      </c>
      <c r="B111" s="67" t="s">
        <v>18</v>
      </c>
      <c r="C111" s="68" t="s">
        <v>111</v>
      </c>
      <c r="D111" s="67" t="s">
        <v>28</v>
      </c>
      <c r="E111" s="67">
        <v>70</v>
      </c>
      <c r="F111" s="67">
        <v>100</v>
      </c>
      <c r="G111" s="67" t="s">
        <v>177</v>
      </c>
      <c r="H111" s="68" t="s">
        <v>286</v>
      </c>
      <c r="I111" s="69" t="s">
        <v>440</v>
      </c>
      <c r="J111" s="69" t="s">
        <v>438</v>
      </c>
      <c r="K111" s="67" t="s">
        <v>181</v>
      </c>
      <c r="L111" s="67" t="s">
        <v>181</v>
      </c>
      <c r="M111" s="67" t="s">
        <v>204</v>
      </c>
      <c r="N111" s="75" t="s">
        <v>175</v>
      </c>
      <c r="O111" s="74" t="s">
        <v>191</v>
      </c>
    </row>
    <row r="112" spans="1:15" ht="77.25" thickBot="1">
      <c r="A112" s="66">
        <v>1007</v>
      </c>
      <c r="B112" s="67" t="s">
        <v>18</v>
      </c>
      <c r="C112" s="68" t="s">
        <v>111</v>
      </c>
      <c r="D112" s="67" t="s">
        <v>28</v>
      </c>
      <c r="E112" s="67">
        <v>90</v>
      </c>
      <c r="F112" s="67">
        <v>100</v>
      </c>
      <c r="G112" s="67" t="s">
        <v>151</v>
      </c>
      <c r="H112" s="68" t="s">
        <v>187</v>
      </c>
      <c r="I112" s="69" t="s">
        <v>441</v>
      </c>
      <c r="J112" s="69" t="s">
        <v>442</v>
      </c>
      <c r="K112" s="67" t="s">
        <v>181</v>
      </c>
      <c r="L112" s="67" t="s">
        <v>181</v>
      </c>
      <c r="M112" s="67" t="s">
        <v>182</v>
      </c>
      <c r="N112" s="75" t="s">
        <v>175</v>
      </c>
      <c r="O112" s="78" t="s">
        <v>183</v>
      </c>
    </row>
    <row r="113" spans="1:15" ht="64.5" thickBot="1">
      <c r="A113" s="66">
        <v>1009</v>
      </c>
      <c r="B113" s="67" t="s">
        <v>18</v>
      </c>
      <c r="C113" s="68" t="s">
        <v>145</v>
      </c>
      <c r="D113" s="67" t="s">
        <v>11</v>
      </c>
      <c r="E113" s="67">
        <v>30</v>
      </c>
      <c r="F113" s="67">
        <v>60</v>
      </c>
      <c r="G113" s="67" t="s">
        <v>138</v>
      </c>
      <c r="H113" s="68" t="s">
        <v>187</v>
      </c>
      <c r="I113" s="69" t="s">
        <v>443</v>
      </c>
      <c r="J113" s="69" t="s">
        <v>444</v>
      </c>
      <c r="K113" s="67" t="s">
        <v>445</v>
      </c>
      <c r="L113" s="67" t="s">
        <v>197</v>
      </c>
      <c r="M113" s="67" t="s">
        <v>198</v>
      </c>
      <c r="N113" s="75" t="s">
        <v>190</v>
      </c>
      <c r="O113" s="74" t="s">
        <v>191</v>
      </c>
    </row>
    <row r="114" spans="1:15" ht="39" thickBot="1">
      <c r="A114" s="66">
        <v>1573</v>
      </c>
      <c r="B114" s="67" t="s">
        <v>18</v>
      </c>
      <c r="C114" s="68" t="s">
        <v>141</v>
      </c>
      <c r="D114" s="67" t="s">
        <v>11</v>
      </c>
      <c r="E114" s="67">
        <v>30</v>
      </c>
      <c r="F114" s="67">
        <v>60</v>
      </c>
      <c r="G114" s="67" t="s">
        <v>138</v>
      </c>
      <c r="H114" s="68" t="s">
        <v>187</v>
      </c>
      <c r="I114" s="69" t="s">
        <v>446</v>
      </c>
      <c r="J114" s="69" t="s">
        <v>447</v>
      </c>
      <c r="K114" s="73" t="s">
        <v>173</v>
      </c>
      <c r="L114" s="73" t="s">
        <v>173</v>
      </c>
      <c r="M114" s="67" t="s">
        <v>198</v>
      </c>
      <c r="N114" s="75" t="s">
        <v>190</v>
      </c>
      <c r="O114" s="74" t="s">
        <v>191</v>
      </c>
    </row>
    <row r="115" spans="1:15" ht="90" thickBot="1">
      <c r="A115" s="66">
        <v>1635</v>
      </c>
      <c r="B115" s="67" t="s">
        <v>9</v>
      </c>
      <c r="C115" s="68" t="s">
        <v>106</v>
      </c>
      <c r="D115" s="67" t="s">
        <v>28</v>
      </c>
      <c r="E115" s="67">
        <v>0</v>
      </c>
      <c r="F115" s="67">
        <v>30</v>
      </c>
      <c r="G115" s="67" t="s">
        <v>244</v>
      </c>
      <c r="H115" s="68" t="s">
        <v>388</v>
      </c>
      <c r="I115" s="69" t="s">
        <v>448</v>
      </c>
      <c r="J115" s="69" t="s">
        <v>449</v>
      </c>
      <c r="K115" s="67" t="s">
        <v>181</v>
      </c>
      <c r="L115" s="67" t="s">
        <v>181</v>
      </c>
      <c r="M115" s="67" t="s">
        <v>182</v>
      </c>
      <c r="N115" s="75" t="s">
        <v>175</v>
      </c>
      <c r="O115" s="78" t="s">
        <v>183</v>
      </c>
    </row>
    <row r="116" spans="1:15" ht="39" thickBot="1">
      <c r="A116" s="66">
        <v>1635</v>
      </c>
      <c r="B116" s="67" t="s">
        <v>9</v>
      </c>
      <c r="C116" s="68" t="s">
        <v>106</v>
      </c>
      <c r="D116" s="67" t="s">
        <v>28</v>
      </c>
      <c r="E116" s="67">
        <v>70</v>
      </c>
      <c r="F116" s="67">
        <v>100</v>
      </c>
      <c r="G116" s="67" t="s">
        <v>177</v>
      </c>
      <c r="H116" s="68" t="s">
        <v>286</v>
      </c>
      <c r="I116" s="69" t="s">
        <v>450</v>
      </c>
      <c r="J116" s="69" t="s">
        <v>235</v>
      </c>
      <c r="K116" s="67" t="s">
        <v>181</v>
      </c>
      <c r="L116" s="67" t="s">
        <v>181</v>
      </c>
      <c r="M116" s="67" t="s">
        <v>182</v>
      </c>
      <c r="N116" s="75" t="s">
        <v>175</v>
      </c>
      <c r="O116" s="78" t="s">
        <v>183</v>
      </c>
    </row>
    <row r="117" spans="1:15" ht="39" thickBot="1">
      <c r="A117" s="66">
        <v>1635</v>
      </c>
      <c r="B117" s="67" t="s">
        <v>9</v>
      </c>
      <c r="C117" s="68" t="s">
        <v>106</v>
      </c>
      <c r="D117" s="67" t="s">
        <v>28</v>
      </c>
      <c r="E117" s="67">
        <v>60</v>
      </c>
      <c r="F117" s="67">
        <v>90</v>
      </c>
      <c r="G117" s="67" t="s">
        <v>138</v>
      </c>
      <c r="H117" s="68" t="s">
        <v>187</v>
      </c>
      <c r="I117" s="69" t="s">
        <v>451</v>
      </c>
      <c r="J117" s="69" t="s">
        <v>452</v>
      </c>
      <c r="K117" s="67" t="s">
        <v>181</v>
      </c>
      <c r="L117" s="67" t="s">
        <v>181</v>
      </c>
      <c r="M117" s="67" t="s">
        <v>182</v>
      </c>
      <c r="N117" s="75" t="s">
        <v>175</v>
      </c>
      <c r="O117" s="78" t="s">
        <v>183</v>
      </c>
    </row>
    <row r="118" spans="1:15" ht="39" thickBot="1">
      <c r="A118" s="66">
        <v>1635</v>
      </c>
      <c r="B118" s="67" t="s">
        <v>9</v>
      </c>
      <c r="C118" s="68" t="s">
        <v>106</v>
      </c>
      <c r="D118" s="67" t="s">
        <v>28</v>
      </c>
      <c r="E118" s="67">
        <v>40</v>
      </c>
      <c r="F118" s="67">
        <v>100</v>
      </c>
      <c r="G118" s="67" t="s">
        <v>151</v>
      </c>
      <c r="H118" s="68" t="s">
        <v>320</v>
      </c>
      <c r="I118" s="69" t="s">
        <v>453</v>
      </c>
      <c r="J118" s="69" t="s">
        <v>454</v>
      </c>
      <c r="K118" s="67" t="s">
        <v>181</v>
      </c>
      <c r="L118" s="67" t="s">
        <v>181</v>
      </c>
      <c r="M118" s="67" t="s">
        <v>182</v>
      </c>
      <c r="N118" s="75" t="s">
        <v>175</v>
      </c>
      <c r="O118" s="78" t="s">
        <v>183</v>
      </c>
    </row>
    <row r="119" spans="1:15" ht="51.75" thickBot="1">
      <c r="A119" s="66">
        <v>1899</v>
      </c>
      <c r="B119" s="67" t="s">
        <v>76</v>
      </c>
      <c r="C119" s="68" t="s">
        <v>95</v>
      </c>
      <c r="D119" s="67" t="s">
        <v>11</v>
      </c>
      <c r="E119" s="67">
        <v>90</v>
      </c>
      <c r="F119" s="67">
        <v>100</v>
      </c>
      <c r="G119" s="67" t="s">
        <v>239</v>
      </c>
      <c r="H119" s="68" t="s">
        <v>187</v>
      </c>
      <c r="I119" s="69" t="s">
        <v>455</v>
      </c>
      <c r="J119" s="69" t="s">
        <v>456</v>
      </c>
      <c r="K119" s="67" t="s">
        <v>181</v>
      </c>
      <c r="L119" s="67" t="s">
        <v>181</v>
      </c>
      <c r="M119" s="67" t="s">
        <v>182</v>
      </c>
      <c r="N119" s="75" t="s">
        <v>175</v>
      </c>
      <c r="O119" s="78" t="s">
        <v>183</v>
      </c>
    </row>
    <row r="120" spans="1:15" ht="39" thickBot="1">
      <c r="A120" s="66">
        <v>1899</v>
      </c>
      <c r="B120" s="67" t="s">
        <v>76</v>
      </c>
      <c r="C120" s="68" t="s">
        <v>95</v>
      </c>
      <c r="D120" s="67" t="s">
        <v>11</v>
      </c>
      <c r="E120" s="67">
        <v>20</v>
      </c>
      <c r="F120" s="67">
        <v>75</v>
      </c>
      <c r="G120" s="67" t="s">
        <v>153</v>
      </c>
      <c r="H120" s="68" t="s">
        <v>187</v>
      </c>
      <c r="I120" s="69" t="s">
        <v>405</v>
      </c>
      <c r="J120" s="69" t="s">
        <v>387</v>
      </c>
      <c r="K120" s="67" t="s">
        <v>181</v>
      </c>
      <c r="L120" s="67" t="s">
        <v>181</v>
      </c>
      <c r="M120" s="67" t="s">
        <v>182</v>
      </c>
      <c r="N120" s="75" t="s">
        <v>175</v>
      </c>
      <c r="O120" s="78" t="s">
        <v>183</v>
      </c>
    </row>
    <row r="121" spans="1:15" ht="64.5" thickBot="1">
      <c r="A121" s="66">
        <v>1901</v>
      </c>
      <c r="B121" s="67" t="s">
        <v>76</v>
      </c>
      <c r="C121" s="68" t="s">
        <v>122</v>
      </c>
      <c r="D121" s="67" t="s">
        <v>28</v>
      </c>
      <c r="E121" s="67">
        <v>30</v>
      </c>
      <c r="F121" s="67">
        <v>60</v>
      </c>
      <c r="G121" s="67" t="s">
        <v>138</v>
      </c>
      <c r="H121" s="68" t="s">
        <v>187</v>
      </c>
      <c r="I121" s="69" t="s">
        <v>457</v>
      </c>
      <c r="J121" s="69" t="s">
        <v>458</v>
      </c>
      <c r="K121" s="67" t="s">
        <v>181</v>
      </c>
      <c r="L121" s="67" t="s">
        <v>181</v>
      </c>
      <c r="M121" s="67" t="s">
        <v>182</v>
      </c>
      <c r="N121" s="75" t="s">
        <v>227</v>
      </c>
      <c r="O121" s="78" t="s">
        <v>183</v>
      </c>
    </row>
    <row r="122" spans="1:15" ht="51.75" thickBot="1">
      <c r="A122" s="66">
        <v>1901</v>
      </c>
      <c r="B122" s="67" t="s">
        <v>76</v>
      </c>
      <c r="C122" s="68" t="s">
        <v>122</v>
      </c>
      <c r="D122" s="67" t="s">
        <v>28</v>
      </c>
      <c r="E122" s="67">
        <v>45</v>
      </c>
      <c r="F122" s="67">
        <v>100</v>
      </c>
      <c r="G122" s="67" t="s">
        <v>148</v>
      </c>
      <c r="H122" s="68" t="s">
        <v>187</v>
      </c>
      <c r="I122" s="69" t="s">
        <v>459</v>
      </c>
      <c r="J122" s="69" t="s">
        <v>460</v>
      </c>
      <c r="K122" s="67" t="s">
        <v>461</v>
      </c>
      <c r="L122" s="67" t="s">
        <v>197</v>
      </c>
      <c r="M122" s="67" t="s">
        <v>462</v>
      </c>
      <c r="N122" s="75" t="s">
        <v>227</v>
      </c>
      <c r="O122" s="77" t="s">
        <v>176</v>
      </c>
    </row>
    <row r="123" spans="1:15" ht="39" thickBot="1">
      <c r="A123" s="66">
        <v>1901</v>
      </c>
      <c r="B123" s="67" t="s">
        <v>76</v>
      </c>
      <c r="C123" s="68" t="s">
        <v>122</v>
      </c>
      <c r="D123" s="67" t="s">
        <v>28</v>
      </c>
      <c r="E123" s="67">
        <v>5</v>
      </c>
      <c r="F123" s="67">
        <v>100</v>
      </c>
      <c r="G123" s="67" t="s">
        <v>150</v>
      </c>
      <c r="H123" s="68" t="s">
        <v>170</v>
      </c>
      <c r="I123" s="69" t="s">
        <v>463</v>
      </c>
      <c r="J123" s="69" t="s">
        <v>464</v>
      </c>
      <c r="K123" s="67" t="s">
        <v>181</v>
      </c>
      <c r="L123" s="67" t="s">
        <v>181</v>
      </c>
      <c r="M123" s="67" t="s">
        <v>182</v>
      </c>
      <c r="N123" s="75" t="s">
        <v>227</v>
      </c>
      <c r="O123" s="78" t="s">
        <v>183</v>
      </c>
    </row>
    <row r="124" spans="1:15" ht="64.5" thickBot="1">
      <c r="A124" s="66">
        <v>1901</v>
      </c>
      <c r="B124" s="67" t="s">
        <v>76</v>
      </c>
      <c r="C124" s="68" t="s">
        <v>122</v>
      </c>
      <c r="D124" s="67" t="s">
        <v>28</v>
      </c>
      <c r="E124" s="67">
        <v>90</v>
      </c>
      <c r="F124" s="67">
        <v>100</v>
      </c>
      <c r="G124" s="67" t="s">
        <v>151</v>
      </c>
      <c r="H124" s="68" t="s">
        <v>170</v>
      </c>
      <c r="I124" s="69" t="s">
        <v>465</v>
      </c>
      <c r="J124" s="69" t="s">
        <v>466</v>
      </c>
      <c r="K124" s="67" t="s">
        <v>181</v>
      </c>
      <c r="L124" s="67" t="s">
        <v>181</v>
      </c>
      <c r="M124" s="67" t="s">
        <v>182</v>
      </c>
      <c r="N124" s="75" t="s">
        <v>227</v>
      </c>
      <c r="O124" s="78" t="s">
        <v>183</v>
      </c>
    </row>
    <row r="125" spans="1:15" ht="26.25" thickBot="1">
      <c r="A125" s="66">
        <v>1977</v>
      </c>
      <c r="B125" s="67" t="s">
        <v>18</v>
      </c>
      <c r="C125" s="68" t="s">
        <v>140</v>
      </c>
      <c r="D125" s="67" t="s">
        <v>11</v>
      </c>
      <c r="E125" s="67">
        <v>30</v>
      </c>
      <c r="F125" s="67">
        <v>60</v>
      </c>
      <c r="G125" s="67" t="s">
        <v>138</v>
      </c>
      <c r="H125" s="68" t="s">
        <v>187</v>
      </c>
      <c r="I125" s="69" t="s">
        <v>467</v>
      </c>
      <c r="J125" s="69" t="s">
        <v>468</v>
      </c>
      <c r="K125" s="73" t="s">
        <v>173</v>
      </c>
      <c r="L125" s="73" t="s">
        <v>173</v>
      </c>
      <c r="M125" s="67" t="s">
        <v>238</v>
      </c>
      <c r="N125" s="75" t="s">
        <v>190</v>
      </c>
      <c r="O125" s="74" t="s">
        <v>191</v>
      </c>
    </row>
    <row r="126" spans="1:15" ht="39" thickBot="1">
      <c r="A126" s="66">
        <v>3131</v>
      </c>
      <c r="B126" s="67" t="s">
        <v>9</v>
      </c>
      <c r="C126" s="68" t="s">
        <v>69</v>
      </c>
      <c r="D126" s="67" t="s">
        <v>11</v>
      </c>
      <c r="E126" s="67">
        <v>90</v>
      </c>
      <c r="F126" s="67">
        <v>100</v>
      </c>
      <c r="G126" s="67" t="s">
        <v>239</v>
      </c>
      <c r="H126" s="68" t="s">
        <v>187</v>
      </c>
      <c r="I126" s="69" t="s">
        <v>469</v>
      </c>
      <c r="J126" s="69" t="s">
        <v>470</v>
      </c>
      <c r="K126" s="67" t="s">
        <v>181</v>
      </c>
      <c r="L126" s="67" t="s">
        <v>181</v>
      </c>
      <c r="M126" s="67" t="s">
        <v>204</v>
      </c>
      <c r="N126" s="75" t="s">
        <v>227</v>
      </c>
      <c r="O126" s="78" t="s">
        <v>183</v>
      </c>
    </row>
    <row r="127" spans="1:15" ht="39" thickBot="1">
      <c r="A127" s="66">
        <v>3131</v>
      </c>
      <c r="B127" s="67" t="s">
        <v>9</v>
      </c>
      <c r="C127" s="68" t="s">
        <v>69</v>
      </c>
      <c r="D127" s="67" t="s">
        <v>11</v>
      </c>
      <c r="E127" s="67">
        <v>0</v>
      </c>
      <c r="F127" s="67">
        <v>15</v>
      </c>
      <c r="G127" s="67" t="s">
        <v>117</v>
      </c>
      <c r="H127" s="68" t="s">
        <v>402</v>
      </c>
      <c r="I127" s="69" t="s">
        <v>471</v>
      </c>
      <c r="J127" s="69" t="s">
        <v>472</v>
      </c>
      <c r="K127" s="67" t="s">
        <v>181</v>
      </c>
      <c r="L127" s="67" t="s">
        <v>181</v>
      </c>
      <c r="M127" s="67" t="s">
        <v>182</v>
      </c>
      <c r="N127" s="75" t="s">
        <v>227</v>
      </c>
      <c r="O127" s="78" t="s">
        <v>183</v>
      </c>
    </row>
    <row r="128" spans="1:15" ht="77.25" thickBot="1">
      <c r="A128" s="66">
        <v>3132</v>
      </c>
      <c r="B128" s="67" t="s">
        <v>9</v>
      </c>
      <c r="C128" s="68" t="s">
        <v>65</v>
      </c>
      <c r="D128" s="67" t="s">
        <v>11</v>
      </c>
      <c r="E128" s="67">
        <v>0</v>
      </c>
      <c r="F128" s="67">
        <v>0</v>
      </c>
      <c r="G128" s="67" t="s">
        <v>192</v>
      </c>
      <c r="H128" s="68" t="s">
        <v>473</v>
      </c>
      <c r="I128" s="69" t="s">
        <v>474</v>
      </c>
      <c r="J128" s="69" t="s">
        <v>475</v>
      </c>
      <c r="K128" s="67" t="s">
        <v>181</v>
      </c>
      <c r="L128" s="67" t="s">
        <v>181</v>
      </c>
      <c r="M128" s="67" t="s">
        <v>204</v>
      </c>
      <c r="N128" s="75" t="s">
        <v>227</v>
      </c>
      <c r="O128" s="74" t="s">
        <v>191</v>
      </c>
    </row>
    <row r="129" spans="1:15" ht="51.75" thickBot="1">
      <c r="A129" s="66">
        <v>3132</v>
      </c>
      <c r="B129" s="67" t="s">
        <v>9</v>
      </c>
      <c r="C129" s="68" t="s">
        <v>65</v>
      </c>
      <c r="D129" s="67" t="s">
        <v>11</v>
      </c>
      <c r="E129" s="67">
        <v>90</v>
      </c>
      <c r="F129" s="67">
        <v>100</v>
      </c>
      <c r="G129" s="67" t="s">
        <v>239</v>
      </c>
      <c r="H129" s="68" t="s">
        <v>187</v>
      </c>
      <c r="I129" s="69" t="s">
        <v>476</v>
      </c>
      <c r="J129" s="69" t="s">
        <v>477</v>
      </c>
      <c r="K129" s="67" t="s">
        <v>181</v>
      </c>
      <c r="L129" s="67" t="s">
        <v>181</v>
      </c>
      <c r="M129" s="67" t="s">
        <v>204</v>
      </c>
      <c r="N129" s="75" t="s">
        <v>227</v>
      </c>
      <c r="O129" s="77" t="s">
        <v>176</v>
      </c>
    </row>
    <row r="130" spans="1:15" ht="51.75" thickBot="1">
      <c r="A130" s="66">
        <v>3132</v>
      </c>
      <c r="B130" s="67" t="s">
        <v>9</v>
      </c>
      <c r="C130" s="68" t="s">
        <v>65</v>
      </c>
      <c r="D130" s="67" t="s">
        <v>11</v>
      </c>
      <c r="E130" s="67">
        <v>15</v>
      </c>
      <c r="F130" s="67">
        <v>30</v>
      </c>
      <c r="G130" s="67" t="s">
        <v>117</v>
      </c>
      <c r="H130" s="68" t="s">
        <v>402</v>
      </c>
      <c r="I130" s="69" t="s">
        <v>478</v>
      </c>
      <c r="J130" s="69" t="s">
        <v>479</v>
      </c>
      <c r="K130" s="67" t="s">
        <v>480</v>
      </c>
      <c r="L130" s="67" t="s">
        <v>481</v>
      </c>
      <c r="M130" s="67" t="s">
        <v>204</v>
      </c>
      <c r="N130" s="75" t="s">
        <v>227</v>
      </c>
      <c r="O130" s="78" t="s">
        <v>183</v>
      </c>
    </row>
    <row r="131" spans="1:15" ht="64.5" thickBot="1">
      <c r="A131" s="66">
        <v>3132</v>
      </c>
      <c r="B131" s="67" t="s">
        <v>9</v>
      </c>
      <c r="C131" s="68" t="s">
        <v>65</v>
      </c>
      <c r="D131" s="67" t="s">
        <v>11</v>
      </c>
      <c r="E131" s="67">
        <v>20</v>
      </c>
      <c r="F131" s="67">
        <v>75</v>
      </c>
      <c r="G131" s="67" t="s">
        <v>153</v>
      </c>
      <c r="H131" s="68" t="s">
        <v>187</v>
      </c>
      <c r="I131" s="69" t="s">
        <v>482</v>
      </c>
      <c r="J131" s="69" t="s">
        <v>483</v>
      </c>
      <c r="K131" s="67" t="s">
        <v>181</v>
      </c>
      <c r="L131" s="67" t="s">
        <v>181</v>
      </c>
      <c r="M131" s="67" t="s">
        <v>204</v>
      </c>
      <c r="N131" s="75" t="s">
        <v>227</v>
      </c>
      <c r="O131" s="78" t="s">
        <v>183</v>
      </c>
    </row>
    <row r="132" spans="1:15" ht="26.25" thickBot="1">
      <c r="A132" s="66">
        <v>3133</v>
      </c>
      <c r="B132" s="67" t="s">
        <v>9</v>
      </c>
      <c r="C132" s="68" t="s">
        <v>70</v>
      </c>
      <c r="D132" s="67" t="s">
        <v>11</v>
      </c>
      <c r="E132" s="67">
        <v>15</v>
      </c>
      <c r="F132" s="67">
        <v>30</v>
      </c>
      <c r="G132" s="67" t="s">
        <v>117</v>
      </c>
      <c r="H132" s="68" t="s">
        <v>484</v>
      </c>
      <c r="I132" s="69" t="s">
        <v>485</v>
      </c>
      <c r="J132" s="69" t="s">
        <v>486</v>
      </c>
      <c r="K132" s="67" t="s">
        <v>487</v>
      </c>
      <c r="L132" s="67" t="s">
        <v>488</v>
      </c>
      <c r="M132" s="67" t="s">
        <v>204</v>
      </c>
      <c r="N132" s="75" t="s">
        <v>190</v>
      </c>
      <c r="O132" s="74" t="s">
        <v>191</v>
      </c>
    </row>
    <row r="133" spans="1:15" ht="179.25" thickBot="1">
      <c r="A133" s="66">
        <v>3134</v>
      </c>
      <c r="B133" s="67" t="s">
        <v>9</v>
      </c>
      <c r="C133" s="68" t="s">
        <v>71</v>
      </c>
      <c r="D133" s="67" t="s">
        <v>11</v>
      </c>
      <c r="E133" s="67">
        <v>15</v>
      </c>
      <c r="F133" s="67">
        <v>30</v>
      </c>
      <c r="G133" s="67" t="s">
        <v>117</v>
      </c>
      <c r="H133" s="68" t="s">
        <v>402</v>
      </c>
      <c r="I133" s="69" t="s">
        <v>489</v>
      </c>
      <c r="J133" s="69" t="s">
        <v>490</v>
      </c>
      <c r="K133" s="67" t="s">
        <v>491</v>
      </c>
      <c r="L133" s="67" t="s">
        <v>492</v>
      </c>
      <c r="M133" s="67" t="s">
        <v>204</v>
      </c>
      <c r="N133" s="75" t="s">
        <v>175</v>
      </c>
      <c r="O133" s="78" t="s">
        <v>183</v>
      </c>
    </row>
  </sheetData>
  <autoFilter ref="A1:O133" xr:uid="{4B006D27-B615-463A-B655-429186826C40}"/>
  <sortState xmlns:xlrd2="http://schemas.microsoft.com/office/spreadsheetml/2017/richdata2" ref="A116:F133">
    <sortCondition ref="C116:C133"/>
  </sortState>
  <conditionalFormatting sqref="N2:N133">
    <cfRule type="cellIs" dxfId="4" priority="6" operator="equal">
      <formula>"Muito Baixo"</formula>
    </cfRule>
    <cfRule type="cellIs" dxfId="3" priority="10" operator="equal">
      <formula>"Baixo"</formula>
    </cfRule>
  </conditionalFormatting>
  <pageMargins left="0.511811024" right="0.511811024" top="0.78740157499999996" bottom="0.78740157499999996" header="0.31496062000000002" footer="0.31496062000000002"/>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containsText" priority="7" operator="containsText" id="{B8233E18-C4D9-49FD-886B-33004D83AA02}">
            <xm:f>NOT(ISERROR(SEARCH("Cons",N2)))</xm:f>
            <xm:f>"Cons"</xm:f>
            <x14:dxf>
              <font>
                <b/>
                <i val="0"/>
              </font>
              <fill>
                <patternFill>
                  <bgColor rgb="FF00B0F0"/>
                </patternFill>
              </fill>
            </x14:dxf>
          </x14:cfRule>
          <x14:cfRule type="containsText" priority="8" operator="containsText" id="{7ACA8E11-FB11-4105-B421-DF916231E7BB}">
            <xm:f>NOT(ISERROR(SEARCH("Alto",N2)))</xm:f>
            <xm:f>"Alto"</xm:f>
            <x14:dxf>
              <font>
                <b/>
                <i val="0"/>
              </font>
              <fill>
                <patternFill>
                  <bgColor rgb="FF92D050"/>
                </patternFill>
              </fill>
            </x14:dxf>
          </x14:cfRule>
          <x14:cfRule type="containsText" priority="9" operator="containsText" id="{C2D11F7E-E4E2-4A06-9051-913B46A644BA}">
            <xm:f>NOT(ISERROR(SEARCH("Médio",N2)))</xm:f>
            <xm:f>"Médio"</xm:f>
            <x14:dxf>
              <font>
                <b/>
                <i val="0"/>
              </font>
              <fill>
                <patternFill>
                  <bgColor rgb="FFFFFF00"/>
                </patternFill>
              </fill>
            </x14:dxf>
          </x14:cfRule>
          <xm:sqref>N2:N133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1"/>
  <sheetViews>
    <sheetView topLeftCell="A14" workbookViewId="0">
      <selection activeCell="A2" sqref="A2:F29"/>
    </sheetView>
  </sheetViews>
  <sheetFormatPr defaultRowHeight="15"/>
  <cols>
    <col min="1" max="1" width="5" bestFit="1" customWidth="1"/>
    <col min="2" max="2" width="7" bestFit="1" customWidth="1"/>
    <col min="3" max="3" width="34.85546875" bestFit="1" customWidth="1"/>
    <col min="4" max="4" width="3.28515625" bestFit="1" customWidth="1"/>
    <col min="5" max="6" width="5.85546875" customWidth="1"/>
    <col min="7" max="7" width="4.140625" customWidth="1"/>
    <col min="8" max="9" width="13.28515625" bestFit="1" customWidth="1"/>
  </cols>
  <sheetData>
    <row r="1" spans="1:11" ht="30">
      <c r="A1" s="1"/>
      <c r="B1" s="1"/>
      <c r="C1" s="1"/>
      <c r="D1" s="2"/>
      <c r="E1" s="2">
        <v>2020</v>
      </c>
      <c r="F1" s="2"/>
      <c r="G1" s="2"/>
      <c r="H1" s="4" t="s">
        <v>59</v>
      </c>
      <c r="I1" s="4" t="s">
        <v>1</v>
      </c>
      <c r="J1" s="4"/>
    </row>
    <row r="2" spans="1:11" ht="52.5" customHeight="1">
      <c r="A2" s="1" t="s">
        <v>2</v>
      </c>
      <c r="B2" s="1" t="s">
        <v>3</v>
      </c>
      <c r="C2" s="1" t="s">
        <v>4</v>
      </c>
      <c r="D2" s="2" t="s">
        <v>5</v>
      </c>
      <c r="E2" s="2" t="s">
        <v>60</v>
      </c>
      <c r="F2" s="2" t="s">
        <v>61</v>
      </c>
      <c r="G2" s="2" t="s">
        <v>62</v>
      </c>
      <c r="H2" s="4" t="s">
        <v>6</v>
      </c>
      <c r="I2" s="3" t="s">
        <v>7</v>
      </c>
      <c r="J2" s="4" t="s">
        <v>8</v>
      </c>
      <c r="K2" t="s">
        <v>63</v>
      </c>
    </row>
    <row r="3" spans="1:11" ht="15.75" thickBot="1">
      <c r="A3" s="5">
        <v>273</v>
      </c>
      <c r="B3" s="6" t="s">
        <v>9</v>
      </c>
      <c r="C3" s="7" t="s">
        <v>64</v>
      </c>
      <c r="D3" s="6" t="s">
        <v>11</v>
      </c>
      <c r="E3" s="6">
        <v>0</v>
      </c>
      <c r="F3" s="6">
        <v>5</v>
      </c>
      <c r="G3" s="6">
        <v>1</v>
      </c>
      <c r="H3" s="13">
        <f>INDEX('[2]Resumo MR'!$B$3:$P$131,MATCH(A3,'[2]Resumo MR'!$A$3:$A$131,0),MATCH($H$1,'[2]Resumo MR'!$B$2:$P$2,0))</f>
        <v>516465.45</v>
      </c>
      <c r="I3" s="13">
        <f>INDEX('[3]Plano de Manejo'!$B$2:$J$71,MATCH(A3,'[3]Plano de Manejo'!$A$2:$A$71,0),MATCH($I$1,'[3]Plano de Manejo'!$B$1:$J$1,0))</f>
        <v>22736.21</v>
      </c>
      <c r="J3" s="15">
        <f>I3/H3</f>
        <v>4.4022712458306745E-2</v>
      </c>
      <c r="K3">
        <v>100</v>
      </c>
    </row>
    <row r="4" spans="1:11" ht="15.75" thickBot="1">
      <c r="A4" s="5">
        <v>3132</v>
      </c>
      <c r="B4" s="6" t="s">
        <v>9</v>
      </c>
      <c r="C4" s="9" t="s">
        <v>65</v>
      </c>
      <c r="D4" s="6" t="s">
        <v>11</v>
      </c>
      <c r="E4" s="6">
        <v>0</v>
      </c>
      <c r="F4" s="6">
        <v>0</v>
      </c>
      <c r="G4" s="6">
        <v>1</v>
      </c>
      <c r="H4" s="13">
        <f>INDEX('[2]Resumo MR'!$B$3:$P$131,MATCH(A4,'[2]Resumo MR'!$A$3:$A$131,0),MATCH($H$1,'[2]Resumo MR'!$B$2:$P$2,0))</f>
        <v>0</v>
      </c>
      <c r="I4" s="13">
        <f>INDEX('[3]Plano de Manejo'!$B$2:$J$71,MATCH(A4,'[3]Plano de Manejo'!$A$2:$A$71,0),MATCH($I$1,'[3]Plano de Manejo'!$B$1:$J$1,0))</f>
        <v>160</v>
      </c>
      <c r="J4" s="15">
        <v>0</v>
      </c>
      <c r="K4">
        <v>100</v>
      </c>
    </row>
    <row r="5" spans="1:11" ht="15.75" thickBot="1">
      <c r="A5" s="5">
        <v>228</v>
      </c>
      <c r="B5" s="6" t="s">
        <v>9</v>
      </c>
      <c r="C5" s="7" t="s">
        <v>66</v>
      </c>
      <c r="D5" s="6" t="s">
        <v>11</v>
      </c>
      <c r="E5" s="6">
        <v>0</v>
      </c>
      <c r="F5" s="6">
        <v>0</v>
      </c>
      <c r="G5" s="6">
        <v>1</v>
      </c>
      <c r="H5" s="13">
        <f>INDEX('[2]Resumo MR'!$B$3:$P$131,MATCH(A5,'[2]Resumo MR'!$A$3:$A$131,0),MATCH($H$1,'[2]Resumo MR'!$B$2:$P$2,0))</f>
        <v>241000</v>
      </c>
      <c r="I5" s="13">
        <v>0</v>
      </c>
      <c r="J5" s="15">
        <f t="shared" ref="J5:J13" si="0">I5/H5</f>
        <v>0</v>
      </c>
      <c r="K5">
        <v>100</v>
      </c>
    </row>
    <row r="6" spans="1:11" ht="15.75" thickBot="1">
      <c r="A6" s="5">
        <v>243</v>
      </c>
      <c r="B6" s="6" t="s">
        <v>9</v>
      </c>
      <c r="C6" s="7" t="s">
        <v>67</v>
      </c>
      <c r="D6" s="6" t="s">
        <v>11</v>
      </c>
      <c r="E6" s="6">
        <v>0</v>
      </c>
      <c r="F6" s="6">
        <v>5</v>
      </c>
      <c r="G6" s="6">
        <v>1</v>
      </c>
      <c r="H6" s="13">
        <f>INDEX('[2]Resumo MR'!$B$3:$P$131,MATCH(A6,'[2]Resumo MR'!$A$3:$A$131,0),MATCH($H$1,'[2]Resumo MR'!$B$2:$P$2,0))</f>
        <v>269360</v>
      </c>
      <c r="I6" s="13">
        <v>0</v>
      </c>
      <c r="J6" s="15">
        <f t="shared" si="0"/>
        <v>0</v>
      </c>
      <c r="K6">
        <v>100</v>
      </c>
    </row>
    <row r="7" spans="1:11" ht="15.75" thickBot="1">
      <c r="A7" s="5">
        <v>244</v>
      </c>
      <c r="B7" s="6" t="s">
        <v>9</v>
      </c>
      <c r="C7" s="7" t="s">
        <v>68</v>
      </c>
      <c r="D7" s="6" t="s">
        <v>11</v>
      </c>
      <c r="E7" s="6">
        <v>0</v>
      </c>
      <c r="F7" s="6">
        <v>0</v>
      </c>
      <c r="G7" s="6">
        <v>1</v>
      </c>
      <c r="H7" s="13">
        <f>INDEX('[2]Resumo MR'!$B$3:$P$131,MATCH(A7,'[2]Resumo MR'!$A$3:$A$131,0),MATCH($H$1,'[2]Resumo MR'!$B$2:$P$2,0))</f>
        <v>50000</v>
      </c>
      <c r="I7" s="13">
        <v>0</v>
      </c>
      <c r="J7" s="15">
        <f t="shared" si="0"/>
        <v>0</v>
      </c>
      <c r="K7">
        <v>100</v>
      </c>
    </row>
    <row r="8" spans="1:11" ht="15.75" thickBot="1">
      <c r="A8" s="5">
        <v>3131</v>
      </c>
      <c r="B8" s="6" t="s">
        <v>9</v>
      </c>
      <c r="C8" s="9" t="s">
        <v>69</v>
      </c>
      <c r="D8" s="6" t="s">
        <v>11</v>
      </c>
      <c r="E8" s="6">
        <v>0</v>
      </c>
      <c r="F8" s="6">
        <v>0</v>
      </c>
      <c r="G8" s="6">
        <v>1</v>
      </c>
      <c r="H8" s="13">
        <f>INDEX('[2]Resumo MR'!$B$3:$P$131,MATCH(A8,'[2]Resumo MR'!$A$3:$A$131,0),MATCH($H$1,'[2]Resumo MR'!$B$2:$P$2,0))</f>
        <v>446705.36</v>
      </c>
      <c r="I8" s="13">
        <v>0</v>
      </c>
      <c r="J8" s="15">
        <f t="shared" si="0"/>
        <v>0</v>
      </c>
      <c r="K8">
        <v>100</v>
      </c>
    </row>
    <row r="9" spans="1:11" ht="15.75" thickBot="1">
      <c r="A9" s="5">
        <v>3133</v>
      </c>
      <c r="B9" s="6" t="s">
        <v>9</v>
      </c>
      <c r="C9" s="9" t="s">
        <v>70</v>
      </c>
      <c r="D9" s="6" t="s">
        <v>11</v>
      </c>
      <c r="E9" s="6">
        <v>0</v>
      </c>
      <c r="F9" s="6">
        <v>0</v>
      </c>
      <c r="G9" s="6">
        <v>1</v>
      </c>
      <c r="H9" s="13">
        <f>INDEX('[2]Resumo MR'!$B$3:$P$131,MATCH(A9,'[2]Resumo MR'!$A$3:$A$131,0),MATCH($H$1,'[2]Resumo MR'!$B$2:$P$2,0))</f>
        <v>200000</v>
      </c>
      <c r="I9" s="13">
        <v>0</v>
      </c>
      <c r="J9" s="15">
        <f t="shared" si="0"/>
        <v>0</v>
      </c>
      <c r="K9">
        <v>100</v>
      </c>
    </row>
    <row r="10" spans="1:11" ht="15.75" thickBot="1">
      <c r="A10" s="5">
        <v>3134</v>
      </c>
      <c r="B10" s="6" t="s">
        <v>9</v>
      </c>
      <c r="C10" s="9" t="s">
        <v>71</v>
      </c>
      <c r="D10" s="6" t="s">
        <v>11</v>
      </c>
      <c r="E10" s="6">
        <v>0</v>
      </c>
      <c r="F10" s="6">
        <v>0</v>
      </c>
      <c r="G10" s="6">
        <v>1</v>
      </c>
      <c r="H10" s="13">
        <f>INDEX('[2]Resumo MR'!$B$3:$P$131,MATCH(A10,'[2]Resumo MR'!$A$3:$A$131,0),MATCH($H$1,'[2]Resumo MR'!$B$2:$P$2,0))</f>
        <v>219987</v>
      </c>
      <c r="I10" s="13">
        <v>0</v>
      </c>
      <c r="J10" s="15">
        <f t="shared" si="0"/>
        <v>0</v>
      </c>
      <c r="K10">
        <v>100</v>
      </c>
    </row>
    <row r="11" spans="1:11" ht="16.5" thickTop="1" thickBot="1">
      <c r="A11" s="20">
        <v>227</v>
      </c>
      <c r="B11" s="21" t="s">
        <v>9</v>
      </c>
      <c r="C11" s="22" t="s">
        <v>72</v>
      </c>
      <c r="D11" s="21" t="s">
        <v>11</v>
      </c>
      <c r="E11" s="21">
        <v>5</v>
      </c>
      <c r="F11" s="21">
        <v>5</v>
      </c>
      <c r="G11" s="21">
        <v>2</v>
      </c>
      <c r="H11" s="23">
        <f>INDEX('[2]Resumo MR'!$B$3:$P$131,MATCH(A11,'[2]Resumo MR'!$A$3:$A$131,0),MATCH($H$1,'[2]Resumo MR'!$B$2:$P$2,0))</f>
        <v>230405.45</v>
      </c>
      <c r="I11" s="23">
        <f>INDEX('[3]Plano de Manejo'!$B$2:$J$71,MATCH(A11,'[3]Plano de Manejo'!$A$2:$A$71,0),MATCH($I$1,'[3]Plano de Manejo'!$B$1:$J$1,0))</f>
        <v>159496</v>
      </c>
      <c r="J11" s="24">
        <f t="shared" si="0"/>
        <v>0.69224056983027094</v>
      </c>
      <c r="K11">
        <v>100</v>
      </c>
    </row>
    <row r="12" spans="1:11" ht="15.75" thickBot="1">
      <c r="A12" s="5">
        <v>56</v>
      </c>
      <c r="B12" s="6" t="s">
        <v>9</v>
      </c>
      <c r="C12" s="7" t="s">
        <v>73</v>
      </c>
      <c r="D12" s="6" t="s">
        <v>11</v>
      </c>
      <c r="E12" s="6">
        <v>5</v>
      </c>
      <c r="F12" s="6">
        <v>5</v>
      </c>
      <c r="G12" s="6">
        <v>2</v>
      </c>
      <c r="H12" s="13">
        <f>INDEX('[2]Resumo MR'!$B$3:$P$131,MATCH(A12,'[2]Resumo MR'!$A$3:$A$131,0),MATCH($H$1,'[2]Resumo MR'!$B$2:$P$2,0))</f>
        <v>517123</v>
      </c>
      <c r="I12" s="13">
        <f>INDEX('[3]Plano de Manejo'!$B$2:$J$71,MATCH(A12,'[3]Plano de Manejo'!$A$2:$A$71,0),MATCH($I$1,'[3]Plano de Manejo'!$B$1:$J$1,0))</f>
        <v>194069.99</v>
      </c>
      <c r="J12" s="26">
        <f t="shared" si="0"/>
        <v>0.3752878715508689</v>
      </c>
      <c r="K12">
        <v>100</v>
      </c>
    </row>
    <row r="13" spans="1:11" ht="15.75" thickBot="1">
      <c r="A13" s="5">
        <v>768</v>
      </c>
      <c r="B13" s="6" t="s">
        <v>16</v>
      </c>
      <c r="C13" s="7" t="s">
        <v>74</v>
      </c>
      <c r="D13" s="6" t="s">
        <v>11</v>
      </c>
      <c r="E13" s="6">
        <v>5</v>
      </c>
      <c r="F13" s="6">
        <v>5</v>
      </c>
      <c r="G13" s="6">
        <v>2</v>
      </c>
      <c r="H13" s="13">
        <f>INDEX('[2]Resumo MR'!$B$3:$P$131,MATCH(A13,'[2]Resumo MR'!$A$3:$A$131,0),MATCH($H$1,'[2]Resumo MR'!$B$2:$P$2,0))</f>
        <v>383792.7</v>
      </c>
      <c r="I13" s="13">
        <f>INDEX('[3]Plano de Manejo'!$B$2:$J$71,MATCH(A13,'[3]Plano de Manejo'!$A$2:$A$71,0),MATCH($I$1,'[3]Plano de Manejo'!$B$1:$J$1,0))</f>
        <v>117162.81</v>
      </c>
      <c r="J13" s="15">
        <f t="shared" si="0"/>
        <v>0.30527628586995009</v>
      </c>
      <c r="K13">
        <v>100</v>
      </c>
    </row>
    <row r="14" spans="1:11" ht="26.25" thickBot="1">
      <c r="A14" s="5">
        <v>3182</v>
      </c>
      <c r="B14" s="6" t="s">
        <v>18</v>
      </c>
      <c r="C14" s="9" t="s">
        <v>75</v>
      </c>
      <c r="D14" s="6" t="s">
        <v>11</v>
      </c>
      <c r="E14" s="6">
        <v>5</v>
      </c>
      <c r="F14" s="6">
        <v>5</v>
      </c>
      <c r="G14" s="6">
        <v>2</v>
      </c>
      <c r="H14" s="13">
        <v>0</v>
      </c>
      <c r="I14" s="13">
        <v>0</v>
      </c>
      <c r="J14" s="15">
        <v>0</v>
      </c>
      <c r="K14">
        <v>100</v>
      </c>
    </row>
    <row r="15" spans="1:11" ht="15.75" thickBot="1">
      <c r="A15" s="5">
        <v>451</v>
      </c>
      <c r="B15" s="6" t="s">
        <v>76</v>
      </c>
      <c r="C15" s="8" t="s">
        <v>77</v>
      </c>
      <c r="D15" s="6" t="s">
        <v>11</v>
      </c>
      <c r="E15" s="6">
        <v>5</v>
      </c>
      <c r="F15" s="6">
        <v>5</v>
      </c>
      <c r="G15" s="6">
        <v>2</v>
      </c>
      <c r="H15" s="13">
        <f>INDEX('[2]Resumo MR'!$B$3:$P$131,MATCH(A15,'[2]Resumo MR'!$A$3:$A$131,0),MATCH($H$1,'[2]Resumo MR'!$B$2:$P$2,0))</f>
        <v>49761</v>
      </c>
      <c r="I15" s="13">
        <v>0</v>
      </c>
      <c r="J15" s="15">
        <f t="shared" ref="J15:J26" si="1">I15/H15</f>
        <v>0</v>
      </c>
      <c r="K15">
        <v>100</v>
      </c>
    </row>
    <row r="16" spans="1:11" ht="15.75" thickBot="1">
      <c r="A16" s="5">
        <v>470</v>
      </c>
      <c r="B16" s="6" t="s">
        <v>76</v>
      </c>
      <c r="C16" s="8" t="s">
        <v>78</v>
      </c>
      <c r="D16" s="6" t="s">
        <v>11</v>
      </c>
      <c r="E16" s="6">
        <v>5</v>
      </c>
      <c r="F16" s="6">
        <v>5</v>
      </c>
      <c r="G16" s="6">
        <v>2</v>
      </c>
      <c r="H16" s="13">
        <f>INDEX('[2]Resumo MR'!$B$3:$P$131,MATCH(A16,'[2]Resumo MR'!$A$3:$A$131,0),MATCH($H$1,'[2]Resumo MR'!$B$2:$P$2,0))</f>
        <v>26970</v>
      </c>
      <c r="I16" s="13">
        <v>0</v>
      </c>
      <c r="J16" s="15">
        <f t="shared" si="1"/>
        <v>0</v>
      </c>
      <c r="K16">
        <v>100</v>
      </c>
    </row>
    <row r="17" spans="1:11" ht="15.75" thickBot="1">
      <c r="A17" s="5">
        <v>257</v>
      </c>
      <c r="B17" s="6" t="s">
        <v>9</v>
      </c>
      <c r="C17" s="7" t="s">
        <v>79</v>
      </c>
      <c r="D17" s="6" t="s">
        <v>11</v>
      </c>
      <c r="E17" s="6">
        <v>70</v>
      </c>
      <c r="F17" s="6">
        <v>5</v>
      </c>
      <c r="G17" s="6">
        <v>4</v>
      </c>
      <c r="H17" s="13">
        <f>INDEX('[2]Resumo MR'!$B$3:$P$131,MATCH(A17,'[2]Resumo MR'!$A$3:$A$131,0),MATCH($H$1,'[2]Resumo MR'!$B$2:$P$2,0))</f>
        <v>289807.22000000003</v>
      </c>
      <c r="I17" s="13">
        <f>INDEX('[3]Plano de Manejo'!$B$2:$J$71,MATCH(A17,'[3]Plano de Manejo'!$A$2:$A$71,0),MATCH($I$1,'[3]Plano de Manejo'!$B$1:$J$1,0))</f>
        <v>230203.16000000003</v>
      </c>
      <c r="J17" s="15">
        <f t="shared" si="1"/>
        <v>0.7943320390706623</v>
      </c>
      <c r="K17">
        <v>100</v>
      </c>
    </row>
    <row r="18" spans="1:11" ht="15.75" thickBot="1">
      <c r="A18" s="5">
        <v>282</v>
      </c>
      <c r="B18" s="6" t="s">
        <v>9</v>
      </c>
      <c r="C18" s="7" t="s">
        <v>80</v>
      </c>
      <c r="D18" s="6" t="s">
        <v>11</v>
      </c>
      <c r="E18" s="6">
        <v>70</v>
      </c>
      <c r="F18" s="6">
        <v>70</v>
      </c>
      <c r="G18" s="6">
        <v>4</v>
      </c>
      <c r="H18" s="13">
        <f>INDEX('[2]Resumo MR'!$B$3:$P$131,MATCH(A18,'[2]Resumo MR'!$A$3:$A$131,0),MATCH($H$1,'[2]Resumo MR'!$B$2:$P$2,0))</f>
        <v>561685.99</v>
      </c>
      <c r="I18" s="13">
        <f>INDEX('[3]Plano de Manejo'!$B$2:$J$71,MATCH(A18,'[3]Plano de Manejo'!$A$2:$A$71,0),MATCH($I$1,'[3]Plano de Manejo'!$B$1:$J$1,0))</f>
        <v>210168.39999999997</v>
      </c>
      <c r="J18" s="15">
        <f t="shared" si="1"/>
        <v>0.37417418939005398</v>
      </c>
      <c r="K18">
        <v>100</v>
      </c>
    </row>
    <row r="19" spans="1:11" ht="15.75" thickBot="1">
      <c r="A19" s="5">
        <v>264</v>
      </c>
      <c r="B19" s="6" t="s">
        <v>9</v>
      </c>
      <c r="C19" s="7" t="s">
        <v>81</v>
      </c>
      <c r="D19" s="6" t="s">
        <v>11</v>
      </c>
      <c r="E19" s="6">
        <v>70</v>
      </c>
      <c r="F19" s="6">
        <v>70</v>
      </c>
      <c r="G19" s="6">
        <v>4</v>
      </c>
      <c r="H19" s="13">
        <f>INDEX('[2]Resumo MR'!$B$3:$P$131,MATCH(A19,'[2]Resumo MR'!$A$3:$A$131,0),MATCH($H$1,'[2]Resumo MR'!$B$2:$P$2,0))</f>
        <v>542191.25</v>
      </c>
      <c r="I19" s="13">
        <f>INDEX('[3]Plano de Manejo'!$B$2:$J$71,MATCH(A19,'[3]Plano de Manejo'!$A$2:$A$71,0),MATCH($I$1,'[3]Plano de Manejo'!$B$1:$J$1,0))</f>
        <v>187479.25</v>
      </c>
      <c r="J19" s="15">
        <f t="shared" si="1"/>
        <v>0.34578066318849671</v>
      </c>
      <c r="K19">
        <v>100</v>
      </c>
    </row>
    <row r="20" spans="1:11" ht="15.75" thickBot="1">
      <c r="A20" s="5">
        <v>241</v>
      </c>
      <c r="B20" s="6" t="s">
        <v>9</v>
      </c>
      <c r="C20" s="7" t="s">
        <v>82</v>
      </c>
      <c r="D20" s="6" t="s">
        <v>11</v>
      </c>
      <c r="E20" s="6">
        <v>70</v>
      </c>
      <c r="F20" s="6">
        <v>70</v>
      </c>
      <c r="G20" s="6">
        <v>4</v>
      </c>
      <c r="H20" s="13">
        <f>INDEX('[2]Resumo MR'!$B$3:$P$131,MATCH(A20,'[2]Resumo MR'!$A$3:$A$131,0),MATCH($H$1,'[2]Resumo MR'!$B$2:$P$2,0))</f>
        <v>262774.84000000003</v>
      </c>
      <c r="I20" s="13">
        <f>INDEX('[3]Plano de Manejo'!$B$2:$J$71,MATCH(A20,'[3]Plano de Manejo'!$A$2:$A$71,0),MATCH($I$1,'[3]Plano de Manejo'!$B$1:$J$1,0))</f>
        <v>78782.469999999972</v>
      </c>
      <c r="J20" s="15">
        <f t="shared" si="1"/>
        <v>0.29980979153103077</v>
      </c>
      <c r="K20">
        <v>100</v>
      </c>
    </row>
    <row r="21" spans="1:11" ht="15.75" thickBot="1">
      <c r="A21" s="5">
        <v>981</v>
      </c>
      <c r="B21" s="6" t="s">
        <v>18</v>
      </c>
      <c r="C21" s="9" t="s">
        <v>83</v>
      </c>
      <c r="D21" s="6" t="s">
        <v>11</v>
      </c>
      <c r="E21" s="6">
        <v>95</v>
      </c>
      <c r="F21" s="6">
        <v>95</v>
      </c>
      <c r="G21" s="6">
        <v>5</v>
      </c>
      <c r="H21" s="13">
        <f>INDEX('[2]Resumo MR'!$B$3:$P$131,MATCH(A21,'[2]Resumo MR'!$A$3:$A$131,0),MATCH($H$1,'[2]Resumo MR'!$B$2:$P$2,0))</f>
        <v>680030.35000000009</v>
      </c>
      <c r="I21" s="13">
        <f>INDEX('[3]Plano de Manejo'!$B$2:$J$71,MATCH(A21,'[3]Plano de Manejo'!$A$2:$A$71,0),MATCH($I$1,'[3]Plano de Manejo'!$B$1:$J$1,0))</f>
        <v>592616.73710000003</v>
      </c>
      <c r="J21" s="15">
        <f t="shared" si="1"/>
        <v>0.87145630647220373</v>
      </c>
      <c r="K21">
        <v>100</v>
      </c>
    </row>
    <row r="22" spans="1:11" ht="15.75" thickBot="1">
      <c r="A22" s="5">
        <v>1628</v>
      </c>
      <c r="B22" s="6" t="s">
        <v>9</v>
      </c>
      <c r="C22" s="9" t="s">
        <v>84</v>
      </c>
      <c r="D22" s="6" t="s">
        <v>11</v>
      </c>
      <c r="E22" s="6">
        <v>95</v>
      </c>
      <c r="F22" s="6">
        <v>70</v>
      </c>
      <c r="G22" s="6">
        <v>5</v>
      </c>
      <c r="H22" s="13">
        <f>INDEX('[2]Resumo MR'!$B$3:$P$131,MATCH(A22,'[2]Resumo MR'!$A$3:$A$131,0),MATCH($H$1,'[2]Resumo MR'!$B$2:$P$2,0))</f>
        <v>94562.18</v>
      </c>
      <c r="I22" s="13">
        <f>INDEX('[3]Plano de Manejo'!$B$2:$J$71,MATCH(A22,'[3]Plano de Manejo'!$A$2:$A$71,0),MATCH($I$1,'[3]Plano de Manejo'!$B$1:$J$1,0))</f>
        <v>81540.73</v>
      </c>
      <c r="J22" s="15">
        <f t="shared" si="1"/>
        <v>0.8622974851045101</v>
      </c>
      <c r="K22">
        <v>100</v>
      </c>
    </row>
    <row r="23" spans="1:11" ht="15.75" thickBot="1">
      <c r="A23" s="5">
        <v>1518</v>
      </c>
      <c r="B23" s="6" t="s">
        <v>9</v>
      </c>
      <c r="C23" s="9" t="s">
        <v>85</v>
      </c>
      <c r="D23" s="6" t="s">
        <v>11</v>
      </c>
      <c r="E23" s="6">
        <v>95</v>
      </c>
      <c r="F23" s="6">
        <v>5</v>
      </c>
      <c r="G23" s="6">
        <v>5</v>
      </c>
      <c r="H23" s="13">
        <f>INDEX('[2]Resumo MR'!$B$3:$P$131,MATCH(A23,'[2]Resumo MR'!$A$3:$A$131,0),MATCH($H$1,'[2]Resumo MR'!$B$2:$P$2,0))</f>
        <v>554380.02</v>
      </c>
      <c r="I23" s="13">
        <f>INDEX('[3]Plano de Manejo'!$B$2:$J$71,MATCH(A23,'[3]Plano de Manejo'!$A$2:$A$71,0),MATCH($I$1,'[3]Plano de Manejo'!$B$1:$J$1,0))</f>
        <v>469353.78400000016</v>
      </c>
      <c r="J23" s="15">
        <f t="shared" si="1"/>
        <v>0.84662824609011011</v>
      </c>
      <c r="K23">
        <v>100</v>
      </c>
    </row>
    <row r="24" spans="1:11" ht="15.75" thickBot="1">
      <c r="A24" s="5">
        <v>1810</v>
      </c>
      <c r="B24" s="6" t="s">
        <v>9</v>
      </c>
      <c r="C24" s="9" t="s">
        <v>86</v>
      </c>
      <c r="D24" s="6" t="s">
        <v>11</v>
      </c>
      <c r="E24" s="6">
        <v>95</v>
      </c>
      <c r="F24" s="6">
        <v>70</v>
      </c>
      <c r="G24" s="6">
        <v>5</v>
      </c>
      <c r="H24" s="13">
        <f>INDEX('[2]Resumo MR'!$B$3:$P$131,MATCH(A24,'[2]Resumo MR'!$A$3:$A$131,0),MATCH($H$1,'[2]Resumo MR'!$B$2:$P$2,0))</f>
        <v>503078.77999999997</v>
      </c>
      <c r="I24" s="13">
        <f>INDEX('[3]Plano de Manejo'!$B$2:$J$71,MATCH(A24,'[3]Plano de Manejo'!$A$2:$A$71,0),MATCH($I$1,'[3]Plano de Manejo'!$B$1:$J$1,0))</f>
        <v>403349.82999999996</v>
      </c>
      <c r="J24" s="15">
        <f t="shared" si="1"/>
        <v>0.80176275771361294</v>
      </c>
      <c r="K24">
        <v>100</v>
      </c>
    </row>
    <row r="25" spans="1:11" ht="15.75" thickBot="1">
      <c r="A25" s="5">
        <v>67</v>
      </c>
      <c r="B25" s="6" t="s">
        <v>9</v>
      </c>
      <c r="C25" s="7" t="s">
        <v>87</v>
      </c>
      <c r="D25" s="6" t="s">
        <v>11</v>
      </c>
      <c r="E25" s="6">
        <v>95</v>
      </c>
      <c r="F25" s="6">
        <v>70</v>
      </c>
      <c r="G25" s="6">
        <v>5</v>
      </c>
      <c r="H25" s="13">
        <f>INDEX('[2]Resumo MR'!$B$3:$P$131,MATCH(A25,'[2]Resumo MR'!$A$3:$A$131,0),MATCH($H$1,'[2]Resumo MR'!$B$2:$P$2,0))</f>
        <v>286993.77</v>
      </c>
      <c r="I25" s="13">
        <f>INDEX('[3]Plano de Manejo'!$B$2:$J$71,MATCH(A25,'[3]Plano de Manejo'!$A$2:$A$71,0),MATCH($I$1,'[3]Plano de Manejo'!$B$1:$J$1,0))</f>
        <v>188684.49</v>
      </c>
      <c r="J25" s="15">
        <f t="shared" si="1"/>
        <v>0.65745151889534037</v>
      </c>
      <c r="K25">
        <v>100</v>
      </c>
    </row>
    <row r="26" spans="1:11" ht="15.75" thickBot="1">
      <c r="A26" s="5">
        <v>223</v>
      </c>
      <c r="B26" s="6" t="s">
        <v>9</v>
      </c>
      <c r="C26" s="8" t="s">
        <v>88</v>
      </c>
      <c r="D26" s="6" t="s">
        <v>11</v>
      </c>
      <c r="E26" s="6">
        <v>95</v>
      </c>
      <c r="F26" s="6">
        <v>5</v>
      </c>
      <c r="G26" s="6">
        <v>5</v>
      </c>
      <c r="H26" s="13">
        <f>INDEX('[2]Resumo MR'!$B$3:$P$131,MATCH(A26,'[2]Resumo MR'!$A$3:$A$131,0),MATCH($H$1,'[2]Resumo MR'!$B$2:$P$2,0))</f>
        <v>127400.9</v>
      </c>
      <c r="I26" s="13">
        <f>INDEX('[3]Plano de Manejo'!$B$2:$J$71,MATCH(A26,'[3]Plano de Manejo'!$A$2:$A$71,0),MATCH($I$1,'[3]Plano de Manejo'!$B$1:$J$1,0))</f>
        <v>78178.69</v>
      </c>
      <c r="J26" s="15">
        <f t="shared" si="1"/>
        <v>0.61364315322733198</v>
      </c>
      <c r="K26">
        <v>100</v>
      </c>
    </row>
    <row r="27" spans="1:11" ht="15.75" thickBot="1">
      <c r="A27" s="5">
        <v>448</v>
      </c>
      <c r="B27" s="6" t="s">
        <v>76</v>
      </c>
      <c r="C27" s="7" t="s">
        <v>89</v>
      </c>
      <c r="D27" s="6" t="s">
        <v>11</v>
      </c>
      <c r="E27" s="6">
        <v>95</v>
      </c>
      <c r="F27" s="6">
        <v>5</v>
      </c>
      <c r="G27" s="6">
        <v>5</v>
      </c>
      <c r="H27" s="13">
        <f>INDEX('[2]Resumo MR'!$B$3:$P$131,MATCH(A27,'[2]Resumo MR'!$A$3:$A$131,0),MATCH($H$1,'[2]Resumo MR'!$B$2:$P$2,0))</f>
        <v>0</v>
      </c>
      <c r="I27" s="13">
        <v>0</v>
      </c>
      <c r="J27" s="15"/>
      <c r="K27">
        <v>100</v>
      </c>
    </row>
    <row r="28" spans="1:11" ht="15.75" thickBot="1">
      <c r="A28" s="5">
        <v>209</v>
      </c>
      <c r="B28" s="6" t="s">
        <v>9</v>
      </c>
      <c r="C28" s="7" t="s">
        <v>90</v>
      </c>
      <c r="D28" s="6" t="s">
        <v>28</v>
      </c>
      <c r="E28" s="6">
        <v>95</v>
      </c>
      <c r="F28" s="6">
        <v>100</v>
      </c>
      <c r="G28" s="6">
        <v>5</v>
      </c>
      <c r="H28" s="13">
        <f>INDEX('[2]Resumo MR'!$B$3:$P$131,MATCH(A28,'[2]Resumo MR'!$A$3:$A$131,0),MATCH($H$1,'[2]Resumo MR'!$B$2:$P$2,0))</f>
        <v>38994</v>
      </c>
      <c r="I28" s="13">
        <f>INDEX('[3]Plano de Manejo'!$B$2:$J$71,MATCH(A28,'[3]Plano de Manejo'!$A$2:$A$71,0),MATCH($I$1,'[3]Plano de Manejo'!$B$1:$J$1,0))</f>
        <v>38245.54</v>
      </c>
      <c r="J28" s="15">
        <f>I28/H28</f>
        <v>0.98080576498948557</v>
      </c>
    </row>
    <row r="29" spans="1:11">
      <c r="A29" s="16">
        <v>260</v>
      </c>
      <c r="B29" s="17" t="s">
        <v>9</v>
      </c>
      <c r="C29" s="18" t="s">
        <v>91</v>
      </c>
      <c r="D29" s="17" t="s">
        <v>28</v>
      </c>
      <c r="E29" s="17">
        <v>95</v>
      </c>
      <c r="F29" s="17">
        <v>100</v>
      </c>
      <c r="G29" s="17">
        <v>5</v>
      </c>
      <c r="H29" s="19">
        <f>INDEX('[2]Resumo MR'!$B$3:$P$131,MATCH(A29,'[2]Resumo MR'!$A$3:$A$131,0),MATCH($H$1,'[2]Resumo MR'!$B$2:$P$2,0))</f>
        <v>555711.78</v>
      </c>
      <c r="I29" s="19">
        <f>INDEX('[3]Plano de Manejo'!$B$2:$J$71,MATCH(A29,'[3]Plano de Manejo'!$A$2:$A$71,0),MATCH($I$1,'[3]Plano de Manejo'!$B$1:$J$1,0))</f>
        <v>445813.82</v>
      </c>
      <c r="J29" s="15">
        <f>I29/H29</f>
        <v>0.80223928310463377</v>
      </c>
    </row>
    <row r="30" spans="1:11">
      <c r="A30" s="11"/>
      <c r="B30" s="11"/>
      <c r="C30" s="25" t="s">
        <v>0</v>
      </c>
      <c r="D30" s="11"/>
      <c r="E30" s="11"/>
      <c r="F30" s="11"/>
      <c r="G30" s="11"/>
      <c r="H30" s="14">
        <f>SUM(H3:H27)</f>
        <v>7054475.2600000016</v>
      </c>
      <c r="I30" s="14">
        <f>SUM(I3:I27)</f>
        <v>3013982.5511000003</v>
      </c>
      <c r="J30" s="12">
        <f>I30/H30</f>
        <v>0.42724404580306086</v>
      </c>
    </row>
    <row r="31" spans="1:11">
      <c r="A31" s="11"/>
      <c r="B31" s="11"/>
      <c r="C31" s="25" t="s">
        <v>0</v>
      </c>
      <c r="D31" s="11"/>
      <c r="E31" s="11"/>
      <c r="F31" s="11"/>
      <c r="G31" s="11"/>
      <c r="H31" s="14">
        <f>SUMIF($D$3:$D$29,"II",H3:H29)</f>
        <v>594705.78</v>
      </c>
      <c r="I31" s="14">
        <f>SUMIF($D$3:$D$29,"II",I3:I29)</f>
        <v>484059.36</v>
      </c>
      <c r="J31" s="12">
        <f>I31/H31</f>
        <v>0.81394762970018542</v>
      </c>
    </row>
  </sheetData>
  <autoFilter ref="A2:J2" xr:uid="{5A691B82-2C1B-46B1-9FA6-07E2B3F1E8EF}">
    <sortState xmlns:xlrd2="http://schemas.microsoft.com/office/spreadsheetml/2017/richdata2" ref="A3:J30">
      <sortCondition ref="E2"/>
    </sortState>
  </autoFilter>
  <conditionalFormatting sqref="J3:J10 J12 J15:J29">
    <cfRule type="colorScale" priority="5">
      <colorScale>
        <cfvo type="min"/>
        <cfvo type="percentile" val="50"/>
        <cfvo type="max"/>
        <color rgb="FFF8696B"/>
        <color rgb="FFFFEB84"/>
        <color rgb="FF63BE7B"/>
      </colorScale>
    </cfRule>
  </conditionalFormatting>
  <conditionalFormatting sqref="J11">
    <cfRule type="colorScale" priority="4">
      <colorScale>
        <cfvo type="min"/>
        <cfvo type="percentile" val="50"/>
        <cfvo type="max"/>
        <color rgb="FFF8696B"/>
        <color rgb="FFFFEB84"/>
        <color rgb="FF63BE7B"/>
      </colorScale>
    </cfRule>
  </conditionalFormatting>
  <conditionalFormatting sqref="J13:J14">
    <cfRule type="colorScale" priority="3">
      <colorScale>
        <cfvo type="min"/>
        <cfvo type="percentile" val="50"/>
        <cfvo type="max"/>
        <color rgb="FFF8696B"/>
        <color rgb="FFFFEB84"/>
        <color rgb="FF63BE7B"/>
      </colorScale>
    </cfRule>
  </conditionalFormatting>
  <conditionalFormatting sqref="J3:J30">
    <cfRule type="colorScale" priority="2">
      <colorScale>
        <cfvo type="min"/>
        <cfvo type="percentile" val="50"/>
        <cfvo type="max"/>
        <color rgb="FFF8696B"/>
        <color rgb="FFFFEB84"/>
        <color rgb="FF63BE7B"/>
      </colorScale>
    </cfRule>
  </conditionalFormatting>
  <conditionalFormatting sqref="J31">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06A852-027B-4CA9-9CDD-21D0DA0A008D}">
  <dimension ref="A1:K29"/>
  <sheetViews>
    <sheetView workbookViewId="0">
      <selection activeCell="I4" sqref="I4"/>
    </sheetView>
  </sheetViews>
  <sheetFormatPr defaultRowHeight="15"/>
  <cols>
    <col min="1" max="1" width="5" bestFit="1" customWidth="1"/>
    <col min="2" max="2" width="7" bestFit="1" customWidth="1"/>
    <col min="3" max="3" width="34.85546875" bestFit="1" customWidth="1"/>
    <col min="4" max="4" width="3.28515625" bestFit="1" customWidth="1"/>
    <col min="5" max="6" width="5.85546875" customWidth="1"/>
    <col min="7" max="7" width="4.140625" customWidth="1"/>
    <col min="8" max="9" width="13.28515625" bestFit="1" customWidth="1"/>
  </cols>
  <sheetData>
    <row r="1" spans="1:11" ht="30">
      <c r="A1" s="1"/>
      <c r="B1" s="1"/>
      <c r="C1" s="1"/>
      <c r="D1" s="2"/>
      <c r="E1" s="2">
        <v>2020</v>
      </c>
      <c r="F1" s="2"/>
      <c r="G1" s="2"/>
      <c r="H1" s="4" t="s">
        <v>92</v>
      </c>
      <c r="I1" s="4" t="s">
        <v>1</v>
      </c>
      <c r="J1" s="4"/>
      <c r="K1" t="s">
        <v>93</v>
      </c>
    </row>
    <row r="2" spans="1:11" ht="52.5" customHeight="1">
      <c r="A2" s="1" t="s">
        <v>2</v>
      </c>
      <c r="B2" s="1" t="s">
        <v>3</v>
      </c>
      <c r="C2" s="1" t="s">
        <v>4</v>
      </c>
      <c r="D2" s="2" t="s">
        <v>5</v>
      </c>
      <c r="E2" s="2" t="s">
        <v>60</v>
      </c>
      <c r="F2" s="2" t="s">
        <v>61</v>
      </c>
      <c r="G2" s="2" t="s">
        <v>62</v>
      </c>
      <c r="H2" s="4" t="s">
        <v>6</v>
      </c>
      <c r="I2" s="3" t="s">
        <v>7</v>
      </c>
      <c r="J2" s="4" t="s">
        <v>8</v>
      </c>
      <c r="K2" t="s">
        <v>63</v>
      </c>
    </row>
    <row r="3" spans="1:11" ht="15.75" thickBot="1">
      <c r="A3" s="5">
        <v>163</v>
      </c>
      <c r="B3" s="6" t="s">
        <v>9</v>
      </c>
      <c r="C3" s="7" t="s">
        <v>94</v>
      </c>
      <c r="D3" s="6" t="s">
        <v>11</v>
      </c>
      <c r="E3" s="6">
        <v>15</v>
      </c>
      <c r="F3" s="6">
        <v>90</v>
      </c>
      <c r="G3" s="6">
        <v>3</v>
      </c>
      <c r="H3" s="13">
        <f>INDEX('[2]Resumo MR'!$B$3:$P$131,MATCH(A3,'[2]Resumo MR'!$A$3:$A$131,0),MATCH($H$1,'[2]Resumo MR'!$B$2:$P$2,0))</f>
        <v>273340.19</v>
      </c>
      <c r="I3" s="13">
        <f>INDEX('[3]Gestão Participativa'!$B$2:$J$110,MATCH(A3,'[3]Gestão Participativa'!$A$2:$A$110,0),MATCH($I$1,'[3]Gestão Participativa'!$B$1:$J$1,0))</f>
        <v>66839.220000000016</v>
      </c>
      <c r="J3" s="15">
        <f>I3/H3</f>
        <v>0.24452759764306894</v>
      </c>
      <c r="K3">
        <v>100</v>
      </c>
    </row>
    <row r="4" spans="1:11" ht="15.75" thickBot="1">
      <c r="A4" s="5">
        <v>3132</v>
      </c>
      <c r="B4" s="6" t="s">
        <v>9</v>
      </c>
      <c r="C4" s="7" t="s">
        <v>65</v>
      </c>
      <c r="D4" s="6" t="s">
        <v>11</v>
      </c>
      <c r="E4" s="6">
        <v>90</v>
      </c>
      <c r="F4" s="6">
        <v>100</v>
      </c>
      <c r="G4" s="6">
        <v>4</v>
      </c>
      <c r="H4" s="13">
        <f>INDEX('[2]Resumo MR'!$B$3:$P$131,MATCH(A4,'[2]Resumo MR'!$A$3:$A$131,0),MATCH($H$1,'[2]Resumo MR'!$B$2:$P$2,0))</f>
        <v>146328</v>
      </c>
      <c r="I4" s="13">
        <f>INDEX('[3]Gestão Participativa'!$B$2:$J$110,MATCH(A4,'[3]Gestão Participativa'!$A$2:$A$110,0),MATCH($I$1,'[3]Gestão Participativa'!$B$1:$J$1,0))</f>
        <v>16725.89</v>
      </c>
      <c r="J4" s="15">
        <f>I4/H4</f>
        <v>0.11430409764364988</v>
      </c>
      <c r="K4">
        <v>100</v>
      </c>
    </row>
    <row r="5" spans="1:11" ht="15.75" thickBot="1">
      <c r="A5" s="5">
        <v>3131</v>
      </c>
      <c r="B5" s="6" t="s">
        <v>9</v>
      </c>
      <c r="C5" s="7" t="s">
        <v>69</v>
      </c>
      <c r="D5" s="6" t="s">
        <v>11</v>
      </c>
      <c r="E5" s="6">
        <v>90</v>
      </c>
      <c r="F5" s="6">
        <v>100</v>
      </c>
      <c r="G5" s="6">
        <v>4</v>
      </c>
      <c r="H5" s="13">
        <f>INDEX('[2]Resumo MR'!$B$3:$P$131,MATCH(A5,'[2]Resumo MR'!$A$3:$A$131,0),MATCH($H$1,'[2]Resumo MR'!$B$2:$P$2,0))</f>
        <v>282994.33999999997</v>
      </c>
      <c r="I5" s="13">
        <f>INDEX('[3]Gestão Participativa'!$B$2:$J$110,MATCH(A5,'[3]Gestão Participativa'!$A$2:$A$110,0),MATCH($I$1,'[3]Gestão Participativa'!$B$1:$J$1,0))</f>
        <v>20182.850000000002</v>
      </c>
      <c r="J5" s="15">
        <f>I5/H5</f>
        <v>7.1318917544428637E-2</v>
      </c>
      <c r="K5">
        <v>100</v>
      </c>
    </row>
    <row r="6" spans="1:11" ht="15.75" thickBot="1">
      <c r="A6" s="5">
        <v>1899</v>
      </c>
      <c r="B6" s="6" t="s">
        <v>76</v>
      </c>
      <c r="C6" s="9" t="s">
        <v>95</v>
      </c>
      <c r="D6" s="6" t="s">
        <v>11</v>
      </c>
      <c r="E6" s="6">
        <v>90</v>
      </c>
      <c r="F6" s="6">
        <v>100</v>
      </c>
      <c r="G6" s="6">
        <v>4</v>
      </c>
      <c r="H6" s="13">
        <f>INDEX('[2]Resumo MR'!$B$3:$P$131,MATCH(A6,'[2]Resumo MR'!$A$3:$A$131,0),MATCH($H$1,'[2]Resumo MR'!$B$2:$P$2,0))</f>
        <v>343645</v>
      </c>
      <c r="I6" s="13">
        <f>INDEX('[3]Gestão Participativa'!$B$2:$J$110,MATCH(A6,'[3]Gestão Participativa'!$A$2:$A$110,0),MATCH($I$1,'[3]Gestão Participativa'!$B$1:$J$1,0))</f>
        <v>6917.93</v>
      </c>
      <c r="J6" s="15">
        <f>I6/H6</f>
        <v>2.0131036389297096E-2</v>
      </c>
      <c r="K6">
        <v>100</v>
      </c>
    </row>
    <row r="7" spans="1:11" ht="15.75" thickBot="1">
      <c r="A7" s="5"/>
      <c r="B7" s="6"/>
      <c r="C7" s="7"/>
      <c r="D7" s="6"/>
      <c r="E7" s="6"/>
      <c r="F7" s="6"/>
      <c r="G7" s="6"/>
      <c r="H7" s="13"/>
      <c r="I7" s="13"/>
      <c r="J7" s="15"/>
      <c r="K7">
        <v>100</v>
      </c>
    </row>
    <row r="8" spans="1:11" ht="15.75" thickBot="1">
      <c r="A8" s="5"/>
      <c r="B8" s="6"/>
      <c r="C8" s="9"/>
      <c r="D8" s="6"/>
      <c r="E8" s="6"/>
      <c r="F8" s="6"/>
      <c r="G8" s="6"/>
      <c r="H8" s="13"/>
      <c r="I8" s="13"/>
      <c r="J8" s="15"/>
      <c r="K8">
        <v>100</v>
      </c>
    </row>
    <row r="9" spans="1:11" ht="15.75" thickBot="1">
      <c r="A9" s="5"/>
      <c r="B9" s="6"/>
      <c r="C9" s="9"/>
      <c r="D9" s="6"/>
      <c r="E9" s="6"/>
      <c r="F9" s="6"/>
      <c r="G9" s="6"/>
      <c r="H9" s="13"/>
      <c r="I9" s="13"/>
      <c r="J9" s="15"/>
      <c r="K9">
        <v>100</v>
      </c>
    </row>
    <row r="10" spans="1:11" ht="15.75" thickBot="1">
      <c r="A10" s="5"/>
      <c r="B10" s="6"/>
      <c r="C10" s="9"/>
      <c r="D10" s="6"/>
      <c r="E10" s="6"/>
      <c r="F10" s="6"/>
      <c r="G10" s="6"/>
      <c r="H10" s="13"/>
      <c r="I10" s="13"/>
      <c r="J10" s="26"/>
      <c r="K10">
        <v>100</v>
      </c>
    </row>
    <row r="11" spans="1:11" ht="16.5" thickTop="1" thickBot="1">
      <c r="A11" s="20"/>
      <c r="B11" s="21"/>
      <c r="C11" s="22"/>
      <c r="D11" s="21"/>
      <c r="E11" s="21"/>
      <c r="F11" s="21"/>
      <c r="G11" s="21"/>
      <c r="H11" s="23"/>
      <c r="I11" s="23"/>
      <c r="J11" s="24"/>
      <c r="K11">
        <v>100</v>
      </c>
    </row>
    <row r="12" spans="1:11" ht="15.75" thickBot="1">
      <c r="A12" s="5"/>
      <c r="B12" s="6"/>
      <c r="C12" s="7"/>
      <c r="D12" s="6"/>
      <c r="E12" s="6"/>
      <c r="F12" s="6"/>
      <c r="G12" s="6"/>
      <c r="H12" s="13"/>
      <c r="I12" s="13"/>
      <c r="J12" s="26"/>
      <c r="K12">
        <v>100</v>
      </c>
    </row>
    <row r="13" spans="1:11" ht="15.75" thickBot="1">
      <c r="A13" s="5"/>
      <c r="B13" s="6"/>
      <c r="C13" s="7"/>
      <c r="D13" s="6"/>
      <c r="E13" s="6"/>
      <c r="F13" s="6"/>
      <c r="G13" s="6"/>
      <c r="H13" s="13"/>
      <c r="I13" s="13"/>
      <c r="J13" s="15"/>
      <c r="K13">
        <v>100</v>
      </c>
    </row>
    <row r="14" spans="1:11" ht="15.75" thickBot="1">
      <c r="A14" s="5"/>
      <c r="B14" s="6"/>
      <c r="C14" s="9"/>
      <c r="D14" s="6"/>
      <c r="E14" s="6"/>
      <c r="F14" s="6"/>
      <c r="G14" s="6"/>
      <c r="H14" s="13"/>
      <c r="I14" s="13"/>
      <c r="J14" s="15"/>
      <c r="K14">
        <v>100</v>
      </c>
    </row>
    <row r="15" spans="1:11" ht="15.75" thickBot="1">
      <c r="A15" s="5"/>
      <c r="B15" s="6"/>
      <c r="C15" s="8"/>
      <c r="D15" s="6"/>
      <c r="E15" s="6"/>
      <c r="F15" s="6"/>
      <c r="G15" s="6"/>
      <c r="H15" s="13"/>
      <c r="I15" s="13"/>
      <c r="J15" s="15"/>
      <c r="K15">
        <v>100</v>
      </c>
    </row>
    <row r="16" spans="1:11" ht="15.75" thickBot="1">
      <c r="A16" s="5"/>
      <c r="B16" s="6"/>
      <c r="C16" s="8"/>
      <c r="D16" s="6"/>
      <c r="E16" s="6"/>
      <c r="F16" s="6"/>
      <c r="G16" s="6"/>
      <c r="H16" s="13"/>
      <c r="I16" s="13"/>
      <c r="J16" s="15"/>
      <c r="K16">
        <v>100</v>
      </c>
    </row>
    <row r="17" spans="1:11" ht="15.75" thickBot="1">
      <c r="A17" s="5"/>
      <c r="B17" s="6"/>
      <c r="C17" s="7"/>
      <c r="D17" s="6"/>
      <c r="E17" s="6"/>
      <c r="F17" s="6"/>
      <c r="G17" s="6"/>
      <c r="H17" s="13"/>
      <c r="I17" s="13"/>
      <c r="J17" s="15"/>
      <c r="K17">
        <v>100</v>
      </c>
    </row>
    <row r="18" spans="1:11" ht="15.75" thickBot="1">
      <c r="A18" s="5"/>
      <c r="B18" s="6"/>
      <c r="C18" s="7"/>
      <c r="D18" s="6"/>
      <c r="E18" s="6"/>
      <c r="F18" s="6"/>
      <c r="G18" s="6"/>
      <c r="H18" s="13"/>
      <c r="I18" s="13"/>
      <c r="J18" s="15"/>
      <c r="K18">
        <v>100</v>
      </c>
    </row>
    <row r="19" spans="1:11" ht="15.75" thickBot="1">
      <c r="A19" s="5"/>
      <c r="B19" s="6"/>
      <c r="C19" s="7"/>
      <c r="D19" s="6"/>
      <c r="E19" s="6"/>
      <c r="F19" s="6"/>
      <c r="G19" s="6"/>
      <c r="H19" s="13"/>
      <c r="I19" s="13"/>
      <c r="J19" s="15"/>
      <c r="K19">
        <v>100</v>
      </c>
    </row>
    <row r="20" spans="1:11" ht="15.75" thickBot="1">
      <c r="A20" s="5"/>
      <c r="B20" s="6"/>
      <c r="C20" s="7"/>
      <c r="D20" s="6"/>
      <c r="E20" s="6"/>
      <c r="F20" s="6"/>
      <c r="G20" s="6"/>
      <c r="H20" s="13"/>
      <c r="I20" s="13"/>
      <c r="J20" s="15"/>
      <c r="K20">
        <v>100</v>
      </c>
    </row>
    <row r="21" spans="1:11" ht="15.75" thickBot="1">
      <c r="A21" s="5"/>
      <c r="B21" s="6"/>
      <c r="C21" s="9"/>
      <c r="D21" s="6"/>
      <c r="E21" s="6"/>
      <c r="F21" s="6"/>
      <c r="G21" s="6"/>
      <c r="H21" s="13"/>
      <c r="I21" s="13"/>
      <c r="J21" s="15"/>
      <c r="K21">
        <v>100</v>
      </c>
    </row>
    <row r="22" spans="1:11" ht="15.75" thickBot="1">
      <c r="A22" s="5"/>
      <c r="B22" s="6"/>
      <c r="C22" s="9"/>
      <c r="D22" s="6"/>
      <c r="E22" s="6"/>
      <c r="F22" s="6"/>
      <c r="G22" s="6"/>
      <c r="H22" s="13"/>
      <c r="I22" s="13"/>
      <c r="J22" s="15"/>
      <c r="K22">
        <v>100</v>
      </c>
    </row>
    <row r="23" spans="1:11" ht="15.75" thickBot="1">
      <c r="A23" s="5"/>
      <c r="B23" s="6"/>
      <c r="C23" s="9"/>
      <c r="D23" s="6"/>
      <c r="E23" s="6"/>
      <c r="F23" s="6"/>
      <c r="G23" s="6"/>
      <c r="H23" s="13"/>
      <c r="I23" s="13"/>
      <c r="J23" s="15"/>
      <c r="K23">
        <v>100</v>
      </c>
    </row>
    <row r="24" spans="1:11" ht="15.75" thickBot="1">
      <c r="A24" s="5"/>
      <c r="B24" s="6"/>
      <c r="C24" s="9"/>
      <c r="D24" s="6"/>
      <c r="E24" s="6"/>
      <c r="F24" s="6"/>
      <c r="G24" s="6"/>
      <c r="H24" s="13"/>
      <c r="I24" s="13"/>
      <c r="J24" s="15"/>
      <c r="K24">
        <v>100</v>
      </c>
    </row>
    <row r="25" spans="1:11" ht="15.75" thickBot="1">
      <c r="A25" s="5"/>
      <c r="B25" s="6"/>
      <c r="C25" s="7"/>
      <c r="D25" s="6"/>
      <c r="E25" s="6"/>
      <c r="F25" s="6"/>
      <c r="G25" s="6"/>
      <c r="H25" s="13"/>
      <c r="I25" s="13"/>
      <c r="J25" s="15"/>
      <c r="K25">
        <v>100</v>
      </c>
    </row>
    <row r="26" spans="1:11" ht="15.75" thickBot="1">
      <c r="A26" s="5"/>
      <c r="B26" s="6"/>
      <c r="C26" s="8"/>
      <c r="D26" s="6"/>
      <c r="E26" s="6"/>
      <c r="F26" s="6"/>
      <c r="G26" s="6"/>
      <c r="H26" s="13"/>
      <c r="I26" s="13"/>
      <c r="J26" s="15"/>
      <c r="K26">
        <v>100</v>
      </c>
    </row>
    <row r="27" spans="1:11" ht="15.75" thickBot="1">
      <c r="A27" s="5"/>
      <c r="B27" s="6"/>
      <c r="C27" s="7"/>
      <c r="D27" s="6"/>
      <c r="E27" s="6"/>
      <c r="F27" s="6"/>
      <c r="G27" s="6"/>
      <c r="H27" s="13"/>
      <c r="I27" s="13"/>
      <c r="J27" s="15"/>
      <c r="K27">
        <v>100</v>
      </c>
    </row>
    <row r="28" spans="1:11">
      <c r="A28" s="16"/>
      <c r="B28" s="17"/>
      <c r="C28" s="18"/>
      <c r="D28" s="17"/>
      <c r="E28" s="17"/>
      <c r="F28" s="17"/>
      <c r="G28" s="17"/>
      <c r="H28" s="19"/>
      <c r="I28" s="19"/>
      <c r="J28" s="15"/>
    </row>
    <row r="29" spans="1:11">
      <c r="A29" s="27"/>
      <c r="B29" s="27"/>
      <c r="C29" s="28" t="s">
        <v>0</v>
      </c>
      <c r="D29" s="27"/>
      <c r="E29" s="27"/>
      <c r="F29" s="27"/>
      <c r="G29" s="27"/>
      <c r="H29" s="29">
        <f>SUM(H3:H27)</f>
        <v>1046307.53</v>
      </c>
      <c r="I29" s="29">
        <f>SUM(I3:I27)</f>
        <v>110665.89000000001</v>
      </c>
      <c r="J29" s="12">
        <f>I29/H29</f>
        <v>0.10576803361053896</v>
      </c>
    </row>
  </sheetData>
  <autoFilter ref="A2:J2" xr:uid="{5A691B82-2C1B-46B1-9FA6-07E2B3F1E8EF}">
    <sortState xmlns:xlrd2="http://schemas.microsoft.com/office/spreadsheetml/2017/richdata2" ref="A3:J27">
      <sortCondition descending="1" ref="J2"/>
    </sortState>
  </autoFilter>
  <conditionalFormatting sqref="J15:J28 J12 J3:J10">
    <cfRule type="colorScale" priority="4">
      <colorScale>
        <cfvo type="min"/>
        <cfvo type="percentile" val="50"/>
        <cfvo type="max"/>
        <color rgb="FFF8696B"/>
        <color rgb="FFFFEB84"/>
        <color rgb="FF63BE7B"/>
      </colorScale>
    </cfRule>
  </conditionalFormatting>
  <conditionalFormatting sqref="J11">
    <cfRule type="colorScale" priority="3">
      <colorScale>
        <cfvo type="min"/>
        <cfvo type="percentile" val="50"/>
        <cfvo type="max"/>
        <color rgb="FFF8696B"/>
        <color rgb="FFFFEB84"/>
        <color rgb="FF63BE7B"/>
      </colorScale>
    </cfRule>
  </conditionalFormatting>
  <conditionalFormatting sqref="J13:J14">
    <cfRule type="colorScale" priority="2">
      <colorScale>
        <cfvo type="min"/>
        <cfvo type="percentile" val="50"/>
        <cfvo type="max"/>
        <color rgb="FFF8696B"/>
        <color rgb="FFFFEB84"/>
        <color rgb="FF63BE7B"/>
      </colorScale>
    </cfRule>
  </conditionalFormatting>
  <conditionalFormatting sqref="J3:J29">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65D59-6ACD-4EEF-BDDC-8E82753E9D37}">
  <dimension ref="A1:K30"/>
  <sheetViews>
    <sheetView workbookViewId="0">
      <selection activeCell="I6" sqref="I6"/>
    </sheetView>
  </sheetViews>
  <sheetFormatPr defaultRowHeight="15"/>
  <cols>
    <col min="1" max="1" width="5" bestFit="1" customWidth="1"/>
    <col min="2" max="2" width="7" bestFit="1" customWidth="1"/>
    <col min="3" max="3" width="34.85546875" bestFit="1" customWidth="1"/>
    <col min="4" max="4" width="3.28515625" bestFit="1" customWidth="1"/>
    <col min="5" max="6" width="5.85546875" customWidth="1"/>
    <col min="7" max="7" width="4.140625" customWidth="1"/>
    <col min="8" max="9" width="13.28515625" bestFit="1" customWidth="1"/>
  </cols>
  <sheetData>
    <row r="1" spans="1:11" ht="30">
      <c r="A1" s="1"/>
      <c r="B1" s="1"/>
      <c r="C1" s="1"/>
      <c r="D1" s="2"/>
      <c r="E1" s="2">
        <v>2020</v>
      </c>
      <c r="F1" s="2"/>
      <c r="G1" s="2"/>
      <c r="H1" s="4" t="s">
        <v>92</v>
      </c>
      <c r="I1" s="4" t="s">
        <v>1</v>
      </c>
      <c r="J1" s="4"/>
      <c r="K1" t="s">
        <v>93</v>
      </c>
    </row>
    <row r="2" spans="1:11" ht="52.5" customHeight="1">
      <c r="A2" s="1" t="s">
        <v>2</v>
      </c>
      <c r="B2" s="1" t="s">
        <v>3</v>
      </c>
      <c r="C2" s="1" t="s">
        <v>4</v>
      </c>
      <c r="D2" s="2" t="s">
        <v>5</v>
      </c>
      <c r="E2" s="2" t="s">
        <v>60</v>
      </c>
      <c r="F2" s="2" t="s">
        <v>61</v>
      </c>
      <c r="G2" s="2" t="s">
        <v>62</v>
      </c>
      <c r="H2" s="4" t="s">
        <v>6</v>
      </c>
      <c r="I2" s="3" t="s">
        <v>7</v>
      </c>
      <c r="J2" s="4" t="s">
        <v>8</v>
      </c>
      <c r="K2" t="s">
        <v>63</v>
      </c>
    </row>
    <row r="3" spans="1:11" ht="15.75" thickBot="1">
      <c r="A3" s="5">
        <v>163</v>
      </c>
      <c r="B3" s="6" t="s">
        <v>9</v>
      </c>
      <c r="C3" s="7" t="s">
        <v>94</v>
      </c>
      <c r="D3" s="6" t="s">
        <v>11</v>
      </c>
      <c r="E3" s="6">
        <v>0</v>
      </c>
      <c r="F3" s="6">
        <v>20</v>
      </c>
      <c r="G3" s="6">
        <v>1</v>
      </c>
      <c r="H3" s="13">
        <f>INDEX('[2]Resumo MR'!$B$3:$P$131,MATCH(A3,'[2]Resumo MR'!$A$3:$A$131,0),MATCH($H$1,'[2]Resumo MR'!$B$2:$P$2,0))</f>
        <v>273340.19</v>
      </c>
      <c r="I3" s="13">
        <f>INDEX('[3]Gestão Participativa'!$B$2:$J$110,MATCH(A3,'[3]Gestão Participativa'!$A$2:$A$110,0),MATCH($I$1,'[3]Gestão Participativa'!$B$1:$J$1,0))</f>
        <v>66839.220000000016</v>
      </c>
      <c r="J3" s="15">
        <f t="shared" ref="J3:J10" si="0">I3/H3</f>
        <v>0.24452759764306894</v>
      </c>
      <c r="K3">
        <v>70</v>
      </c>
    </row>
    <row r="4" spans="1:11" ht="15.75" thickBot="1">
      <c r="A4" s="5">
        <v>3132</v>
      </c>
      <c r="B4" s="6" t="s">
        <v>9</v>
      </c>
      <c r="C4" s="9" t="s">
        <v>65</v>
      </c>
      <c r="D4" s="6" t="s">
        <v>11</v>
      </c>
      <c r="E4" s="6">
        <v>0</v>
      </c>
      <c r="F4" s="6">
        <v>70</v>
      </c>
      <c r="G4" s="6">
        <v>1</v>
      </c>
      <c r="H4" s="13">
        <f>INDEX('[2]Resumo MR'!$B$3:$P$131,MATCH(A4,'[2]Resumo MR'!$A$3:$A$131,0),MATCH($H$1,'[2]Resumo MR'!$B$2:$P$2,0))</f>
        <v>146328</v>
      </c>
      <c r="I4" s="13">
        <f>INDEX('[3]Gestão Participativa'!$B$2:$J$110,MATCH(A4,'[3]Gestão Participativa'!$A$2:$A$110,0),MATCH($I$1,'[3]Gestão Participativa'!$B$1:$J$1,0))</f>
        <v>16725.89</v>
      </c>
      <c r="J4" s="15">
        <f t="shared" si="0"/>
        <v>0.11430409764364988</v>
      </c>
      <c r="K4">
        <v>70</v>
      </c>
    </row>
    <row r="5" spans="1:11" ht="15.75" thickBot="1">
      <c r="A5" s="5">
        <v>3131</v>
      </c>
      <c r="B5" s="6" t="s">
        <v>9</v>
      </c>
      <c r="C5" s="9" t="s">
        <v>69</v>
      </c>
      <c r="D5" s="6" t="s">
        <v>11</v>
      </c>
      <c r="E5" s="6">
        <v>0</v>
      </c>
      <c r="F5" s="6">
        <v>70</v>
      </c>
      <c r="G5" s="6">
        <v>1</v>
      </c>
      <c r="H5" s="13">
        <f>INDEX('[2]Resumo MR'!$B$3:$P$131,MATCH(A5,'[2]Resumo MR'!$A$3:$A$131,0),MATCH($H$1,'[2]Resumo MR'!$B$2:$P$2,0))</f>
        <v>282994.33999999997</v>
      </c>
      <c r="I5" s="13">
        <f>INDEX('[3]Gestão Participativa'!$B$2:$J$110,MATCH(A5,'[3]Gestão Participativa'!$A$2:$A$110,0),MATCH($I$1,'[3]Gestão Participativa'!$B$1:$J$1,0))</f>
        <v>20182.850000000002</v>
      </c>
      <c r="J5" s="15">
        <f t="shared" si="0"/>
        <v>7.1318917544428637E-2</v>
      </c>
      <c r="K5">
        <v>70</v>
      </c>
    </row>
    <row r="6" spans="1:11" ht="15.75" thickBot="1">
      <c r="A6" s="5">
        <v>1899</v>
      </c>
      <c r="B6" s="6" t="s">
        <v>76</v>
      </c>
      <c r="C6" s="9" t="s">
        <v>95</v>
      </c>
      <c r="D6" s="6" t="s">
        <v>11</v>
      </c>
      <c r="E6" s="6">
        <v>0</v>
      </c>
      <c r="F6" s="6">
        <v>70</v>
      </c>
      <c r="G6" s="6">
        <v>1</v>
      </c>
      <c r="H6" s="13">
        <f>INDEX('[2]Resumo MR'!$B$3:$P$131,MATCH(A6,'[2]Resumo MR'!$A$3:$A$131,0),MATCH($H$1,'[2]Resumo MR'!$B$2:$P$2,0))</f>
        <v>343645</v>
      </c>
      <c r="I6" s="13">
        <f>INDEX('[3]Gestão Participativa'!$B$2:$J$110,MATCH(A6,'[3]Gestão Participativa'!$A$2:$A$110,0),MATCH($I$1,'[3]Gestão Participativa'!$B$1:$J$1,0))</f>
        <v>6917.93</v>
      </c>
      <c r="J6" s="15">
        <f t="shared" si="0"/>
        <v>2.0131036389297096E-2</v>
      </c>
      <c r="K6">
        <v>70</v>
      </c>
    </row>
    <row r="7" spans="1:11" ht="15.75" thickBot="1">
      <c r="A7" s="5">
        <v>194</v>
      </c>
      <c r="B7" s="6" t="s">
        <v>9</v>
      </c>
      <c r="C7" s="7" t="s">
        <v>96</v>
      </c>
      <c r="D7" s="6" t="s">
        <v>11</v>
      </c>
      <c r="E7" s="6">
        <v>20</v>
      </c>
      <c r="F7" s="6">
        <v>70</v>
      </c>
      <c r="G7" s="6">
        <v>2</v>
      </c>
      <c r="H7" s="13">
        <f>INDEX('[2]Resumo MR'!$B$3:$P$131,MATCH(A7,'[2]Resumo MR'!$A$3:$A$131,0),MATCH($H$1,'[2]Resumo MR'!$B$2:$P$2,0))</f>
        <v>220411.11</v>
      </c>
      <c r="I7" s="13">
        <f>INDEX('[3]Gestão Participativa'!$B$2:$J$110,MATCH(A7,'[3]Gestão Participativa'!$A$2:$A$110,0),MATCH($I$1,'[3]Gestão Participativa'!$B$1:$J$1,0))</f>
        <v>49878.74</v>
      </c>
      <c r="J7" s="15">
        <f t="shared" si="0"/>
        <v>0.2262986652533078</v>
      </c>
      <c r="K7">
        <v>70</v>
      </c>
    </row>
    <row r="8" spans="1:11" ht="15.75" thickBot="1">
      <c r="A8" s="5">
        <v>244</v>
      </c>
      <c r="B8" s="6" t="s">
        <v>9</v>
      </c>
      <c r="C8" s="9" t="s">
        <v>68</v>
      </c>
      <c r="D8" s="6" t="s">
        <v>11</v>
      </c>
      <c r="E8" s="6">
        <v>20</v>
      </c>
      <c r="F8" s="6">
        <v>100</v>
      </c>
      <c r="G8" s="6">
        <v>2</v>
      </c>
      <c r="H8" s="13">
        <f>INDEX('[2]Resumo MR'!$B$3:$P$131,MATCH(A8,'[2]Resumo MR'!$A$3:$A$131,0),MATCH($H$1,'[2]Resumo MR'!$B$2:$P$2,0))</f>
        <v>128980.14</v>
      </c>
      <c r="I8" s="13">
        <f>INDEX('[3]Gestão Participativa'!$B$2:$J$110,MATCH(A8,'[3]Gestão Participativa'!$A$2:$A$110,0),MATCH($I$1,'[3]Gestão Participativa'!$B$1:$J$1,0))</f>
        <v>113989.47</v>
      </c>
      <c r="J8" s="15">
        <f t="shared" si="0"/>
        <v>0.88377536262559497</v>
      </c>
      <c r="K8">
        <v>70</v>
      </c>
    </row>
    <row r="9" spans="1:11" ht="15.75" thickBot="1">
      <c r="A9" s="5">
        <v>149</v>
      </c>
      <c r="B9" s="6" t="s">
        <v>9</v>
      </c>
      <c r="C9" s="7" t="s">
        <v>97</v>
      </c>
      <c r="D9" s="6" t="s">
        <v>11</v>
      </c>
      <c r="E9" s="6">
        <v>20</v>
      </c>
      <c r="F9" s="6">
        <v>100</v>
      </c>
      <c r="G9" s="6">
        <v>2</v>
      </c>
      <c r="H9" s="13">
        <f>INDEX('[2]Resumo MR'!$B$3:$P$131,MATCH(A9,'[2]Resumo MR'!$A$3:$A$131,0),MATCH($H$1,'[2]Resumo MR'!$B$2:$P$2,0))</f>
        <v>353589.72</v>
      </c>
      <c r="I9" s="13">
        <f>INDEX('[3]Gestão Participativa'!$B$2:$J$110,MATCH(A9,'[3]Gestão Participativa'!$A$2:$A$110,0),MATCH($I$1,'[3]Gestão Participativa'!$B$1:$J$1,0))</f>
        <v>34057.93</v>
      </c>
      <c r="J9" s="15">
        <f t="shared" si="0"/>
        <v>9.6320475606587214E-2</v>
      </c>
      <c r="K9">
        <v>70</v>
      </c>
    </row>
    <row r="10" spans="1:11" ht="15.75" thickBot="1">
      <c r="A10" s="5">
        <v>292</v>
      </c>
      <c r="B10" s="6" t="s">
        <v>98</v>
      </c>
      <c r="C10" s="7" t="s">
        <v>99</v>
      </c>
      <c r="D10" s="6" t="s">
        <v>11</v>
      </c>
      <c r="E10" s="6">
        <v>20</v>
      </c>
      <c r="F10" s="6">
        <v>100</v>
      </c>
      <c r="G10" s="6">
        <v>2</v>
      </c>
      <c r="H10" s="13">
        <f>INDEX('[2]Resumo MR'!$B$3:$P$131,MATCH(A10,'[2]Resumo MR'!$A$3:$A$131,0),MATCH($H$1,'[2]Resumo MR'!$B$2:$P$2,0))</f>
        <v>235698.37</v>
      </c>
      <c r="I10" s="13">
        <f>INDEX('[3]Gestão Participativa'!$B$2:$J$110,MATCH(A10,'[3]Gestão Participativa'!$A$2:$A$110,0),MATCH($I$1,'[3]Gestão Participativa'!$B$1:$J$1,0))</f>
        <v>5906.21</v>
      </c>
      <c r="J10" s="15">
        <f t="shared" si="0"/>
        <v>2.505834045436971E-2</v>
      </c>
      <c r="K10">
        <v>70</v>
      </c>
    </row>
    <row r="11" spans="1:11" ht="15.75" thickBot="1">
      <c r="A11" s="5">
        <v>151</v>
      </c>
      <c r="B11" s="6" t="s">
        <v>9</v>
      </c>
      <c r="C11" s="7" t="s">
        <v>100</v>
      </c>
      <c r="D11" s="6" t="s">
        <v>28</v>
      </c>
      <c r="E11" s="6">
        <v>20</v>
      </c>
      <c r="F11" s="6">
        <v>70</v>
      </c>
      <c r="G11" s="6">
        <v>2</v>
      </c>
      <c r="H11" s="13">
        <f>INDEX('[2]Resumo MR'!$B$3:$P$131,MATCH(A11,'[2]Resumo MR'!$A$3:$A$131,0),MATCH($H$1,'[2]Resumo MR'!$B$2:$P$2,0))</f>
        <v>198154.45</v>
      </c>
      <c r="I11" s="13">
        <f>INDEX('[3]Gestão Participativa'!$B$2:$J$110,MATCH(A11,'[3]Gestão Participativa'!$A$2:$A$110,0),MATCH($I$1,'[3]Gestão Participativa'!$B$1:$J$1,0))</f>
        <v>208588.34330000001</v>
      </c>
      <c r="J11" s="15">
        <f>I11/H11</f>
        <v>1.0526553569702826</v>
      </c>
      <c r="K11">
        <v>70</v>
      </c>
    </row>
    <row r="12" spans="1:11" ht="15.75" thickBot="1">
      <c r="A12" s="5">
        <v>222</v>
      </c>
      <c r="B12" s="6" t="s">
        <v>9</v>
      </c>
      <c r="C12" s="7" t="s">
        <v>101</v>
      </c>
      <c r="D12" s="6" t="s">
        <v>28</v>
      </c>
      <c r="E12" s="6">
        <v>20</v>
      </c>
      <c r="F12" s="6">
        <v>100</v>
      </c>
      <c r="G12" s="6">
        <v>2</v>
      </c>
      <c r="H12" s="13">
        <f>INDEX('[2]Resumo MR'!$B$3:$P$131,MATCH(A12,'[2]Resumo MR'!$A$3:$A$131,0),MATCH($H$1,'[2]Resumo MR'!$B$2:$P$2,0))</f>
        <v>265431.03000000003</v>
      </c>
      <c r="I12" s="13">
        <f>INDEX('[3]Gestão Participativa'!$B$2:$J$110,MATCH(A12,'[3]Gestão Participativa'!$A$2:$A$110,0),MATCH($I$1,'[3]Gestão Participativa'!$B$1:$J$1,0))</f>
        <v>160181.90999999997</v>
      </c>
      <c r="J12" s="15">
        <f>I12/H12</f>
        <v>0.60347846293630381</v>
      </c>
      <c r="K12">
        <v>70</v>
      </c>
    </row>
    <row r="13" spans="1:11" ht="15.75" thickBot="1">
      <c r="A13" s="5"/>
      <c r="B13" s="6"/>
      <c r="C13" s="7"/>
      <c r="D13" s="6"/>
      <c r="E13" s="6"/>
      <c r="F13" s="6"/>
      <c r="G13" s="6"/>
      <c r="H13" s="13"/>
      <c r="I13" s="13"/>
      <c r="J13" s="15"/>
      <c r="K13">
        <v>70</v>
      </c>
    </row>
    <row r="14" spans="1:11" ht="15.75" thickBot="1">
      <c r="A14" s="5"/>
      <c r="B14" s="6"/>
      <c r="C14" s="9"/>
      <c r="D14" s="6"/>
      <c r="E14" s="6"/>
      <c r="F14" s="6"/>
      <c r="G14" s="6"/>
      <c r="H14" s="13"/>
      <c r="I14" s="13"/>
      <c r="J14" s="15"/>
      <c r="K14">
        <v>70</v>
      </c>
    </row>
    <row r="15" spans="1:11" ht="15.75" thickBot="1">
      <c r="A15" s="5"/>
      <c r="B15" s="6"/>
      <c r="C15" s="8"/>
      <c r="D15" s="6"/>
      <c r="E15" s="6"/>
      <c r="F15" s="6"/>
      <c r="G15" s="6"/>
      <c r="H15" s="13"/>
      <c r="I15" s="13"/>
      <c r="J15" s="15"/>
      <c r="K15">
        <v>70</v>
      </c>
    </row>
    <row r="16" spans="1:11" ht="15.75" thickBot="1">
      <c r="A16" s="5"/>
      <c r="B16" s="6"/>
      <c r="C16" s="8"/>
      <c r="D16" s="6"/>
      <c r="E16" s="6"/>
      <c r="F16" s="6"/>
      <c r="G16" s="6"/>
      <c r="H16" s="13"/>
      <c r="I16" s="13"/>
      <c r="J16" s="15"/>
      <c r="K16">
        <v>70</v>
      </c>
    </row>
    <row r="17" spans="1:11" ht="15.75" thickBot="1">
      <c r="A17" s="5"/>
      <c r="B17" s="6"/>
      <c r="C17" s="7"/>
      <c r="D17" s="6"/>
      <c r="E17" s="6"/>
      <c r="F17" s="6"/>
      <c r="G17" s="6"/>
      <c r="H17" s="13"/>
      <c r="I17" s="13"/>
      <c r="J17" s="15"/>
      <c r="K17">
        <v>70</v>
      </c>
    </row>
    <row r="18" spans="1:11" ht="15.75" thickBot="1">
      <c r="A18" s="5"/>
      <c r="B18" s="6"/>
      <c r="C18" s="7"/>
      <c r="D18" s="6"/>
      <c r="E18" s="6"/>
      <c r="F18" s="6"/>
      <c r="G18" s="6"/>
      <c r="H18" s="13"/>
      <c r="I18" s="13"/>
      <c r="J18" s="15"/>
      <c r="K18">
        <v>70</v>
      </c>
    </row>
    <row r="19" spans="1:11" ht="15.75" thickBot="1">
      <c r="A19" s="5"/>
      <c r="B19" s="6"/>
      <c r="C19" s="7"/>
      <c r="D19" s="6"/>
      <c r="E19" s="6"/>
      <c r="F19" s="6"/>
      <c r="G19" s="6"/>
      <c r="H19" s="13"/>
      <c r="I19" s="13"/>
      <c r="J19" s="15"/>
      <c r="K19">
        <v>70</v>
      </c>
    </row>
    <row r="20" spans="1:11" ht="15.75" thickBot="1">
      <c r="A20" s="5"/>
      <c r="B20" s="6"/>
      <c r="C20" s="7"/>
      <c r="D20" s="6"/>
      <c r="E20" s="6"/>
      <c r="F20" s="6"/>
      <c r="G20" s="6"/>
      <c r="H20" s="13"/>
      <c r="I20" s="13"/>
      <c r="J20" s="15"/>
      <c r="K20">
        <v>70</v>
      </c>
    </row>
    <row r="21" spans="1:11" ht="15.75" thickBot="1">
      <c r="A21" s="5"/>
      <c r="B21" s="6"/>
      <c r="C21" s="9"/>
      <c r="D21" s="6"/>
      <c r="E21" s="6"/>
      <c r="F21" s="6"/>
      <c r="G21" s="6"/>
      <c r="H21" s="13"/>
      <c r="I21" s="13"/>
      <c r="J21" s="15"/>
      <c r="K21">
        <v>70</v>
      </c>
    </row>
    <row r="22" spans="1:11" ht="15.75" thickBot="1">
      <c r="A22" s="5"/>
      <c r="B22" s="6"/>
      <c r="C22" s="9"/>
      <c r="D22" s="6"/>
      <c r="E22" s="6"/>
      <c r="F22" s="6"/>
      <c r="G22" s="6"/>
      <c r="H22" s="13"/>
      <c r="I22" s="13"/>
      <c r="J22" s="15"/>
      <c r="K22">
        <v>70</v>
      </c>
    </row>
    <row r="23" spans="1:11" ht="15.75" thickBot="1">
      <c r="A23" s="5"/>
      <c r="B23" s="6"/>
      <c r="C23" s="9"/>
      <c r="D23" s="6"/>
      <c r="E23" s="6"/>
      <c r="F23" s="6"/>
      <c r="G23" s="6"/>
      <c r="H23" s="13"/>
      <c r="I23" s="13"/>
      <c r="J23" s="15"/>
      <c r="K23">
        <v>70</v>
      </c>
    </row>
    <row r="24" spans="1:11" ht="15.75" thickBot="1">
      <c r="A24" s="5"/>
      <c r="B24" s="6"/>
      <c r="C24" s="9"/>
      <c r="D24" s="6"/>
      <c r="E24" s="6"/>
      <c r="F24" s="6"/>
      <c r="G24" s="6"/>
      <c r="H24" s="13"/>
      <c r="I24" s="13"/>
      <c r="J24" s="15"/>
      <c r="K24">
        <v>70</v>
      </c>
    </row>
    <row r="25" spans="1:11" ht="15.75" thickBot="1">
      <c r="A25" s="5"/>
      <c r="B25" s="6"/>
      <c r="C25" s="7"/>
      <c r="D25" s="6"/>
      <c r="E25" s="6"/>
      <c r="F25" s="6"/>
      <c r="G25" s="6"/>
      <c r="H25" s="13"/>
      <c r="I25" s="13"/>
      <c r="J25" s="15"/>
      <c r="K25">
        <v>70</v>
      </c>
    </row>
    <row r="26" spans="1:11" ht="15.75" thickBot="1">
      <c r="A26" s="5"/>
      <c r="B26" s="6"/>
      <c r="C26" s="8"/>
      <c r="D26" s="6"/>
      <c r="E26" s="6"/>
      <c r="F26" s="6"/>
      <c r="G26" s="6"/>
      <c r="H26" s="13"/>
      <c r="I26" s="13"/>
      <c r="J26" s="15"/>
      <c r="K26">
        <v>70</v>
      </c>
    </row>
    <row r="27" spans="1:11" ht="15.75" thickBot="1">
      <c r="A27" s="5"/>
      <c r="B27" s="6"/>
      <c r="C27" s="7"/>
      <c r="D27" s="6"/>
      <c r="E27" s="6"/>
      <c r="F27" s="6"/>
      <c r="G27" s="6"/>
      <c r="H27" s="13"/>
      <c r="I27" s="13"/>
      <c r="J27" s="15"/>
      <c r="K27">
        <v>70</v>
      </c>
    </row>
    <row r="28" spans="1:11">
      <c r="A28" s="16"/>
      <c r="B28" s="17"/>
      <c r="C28" s="18"/>
      <c r="D28" s="17"/>
      <c r="E28" s="17"/>
      <c r="F28" s="17"/>
      <c r="G28" s="17"/>
      <c r="H28" s="19"/>
      <c r="I28" s="19"/>
      <c r="J28" s="15"/>
    </row>
    <row r="29" spans="1:11">
      <c r="A29" s="27"/>
      <c r="B29" s="27"/>
      <c r="C29" s="28" t="s">
        <v>0</v>
      </c>
      <c r="D29" s="27"/>
      <c r="E29" s="27"/>
      <c r="F29" s="27"/>
      <c r="G29" s="27"/>
      <c r="H29" s="29">
        <f>SUM(H3:H27)</f>
        <v>2448572.3500000006</v>
      </c>
      <c r="I29" s="29">
        <f>SUM(I3:I27)</f>
        <v>683268.49329999997</v>
      </c>
      <c r="J29" s="12">
        <f>I29/H29</f>
        <v>0.27904770438986615</v>
      </c>
    </row>
    <row r="30" spans="1:11">
      <c r="A30" s="27"/>
      <c r="B30" s="27"/>
      <c r="C30" s="25" t="s">
        <v>0</v>
      </c>
      <c r="D30" s="11"/>
      <c r="E30" s="11"/>
      <c r="F30" s="11"/>
      <c r="G30" s="11"/>
      <c r="H30" s="14">
        <f>SUMIF($D$3:$D$28,"II",H3:H28)</f>
        <v>463585.48000000004</v>
      </c>
      <c r="I30" s="14">
        <f>SUMIF($D$3:$D$28,"II",I3:I28)</f>
        <v>368770.25329999998</v>
      </c>
      <c r="J30" s="12">
        <f>I30/H30</f>
        <v>0.79547412334829803</v>
      </c>
    </row>
  </sheetData>
  <autoFilter ref="A2:J2" xr:uid="{5A691B82-2C1B-46B1-9FA6-07E2B3F1E8EF}">
    <sortState xmlns:xlrd2="http://schemas.microsoft.com/office/spreadsheetml/2017/richdata2" ref="A3:J27">
      <sortCondition ref="E2"/>
    </sortState>
  </autoFilter>
  <conditionalFormatting sqref="J15:J28 J3:J12">
    <cfRule type="colorScale" priority="5">
      <colorScale>
        <cfvo type="min"/>
        <cfvo type="percentile" val="50"/>
        <cfvo type="max"/>
        <color rgb="FFF8696B"/>
        <color rgb="FFFFEB84"/>
        <color rgb="FF63BE7B"/>
      </colorScale>
    </cfRule>
  </conditionalFormatting>
  <conditionalFormatting sqref="J13:J14">
    <cfRule type="colorScale" priority="3">
      <colorScale>
        <cfvo type="min"/>
        <cfvo type="percentile" val="50"/>
        <cfvo type="max"/>
        <color rgb="FFF8696B"/>
        <color rgb="FFFFEB84"/>
        <color rgb="FF63BE7B"/>
      </colorScale>
    </cfRule>
  </conditionalFormatting>
  <conditionalFormatting sqref="J3:J29">
    <cfRule type="colorScale" priority="2">
      <colorScale>
        <cfvo type="min"/>
        <cfvo type="percentile" val="50"/>
        <cfvo type="max"/>
        <color rgb="FFF8696B"/>
        <color rgb="FFFFEB84"/>
        <color rgb="FF63BE7B"/>
      </colorScale>
    </cfRule>
  </conditionalFormatting>
  <conditionalFormatting sqref="J30">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2CB5C-636D-487B-9362-19D153D0CD6D}">
  <dimension ref="A1:K25"/>
  <sheetViews>
    <sheetView tabSelected="1" topLeftCell="A3" workbookViewId="0">
      <selection activeCell="A3" sqref="A3:F18"/>
    </sheetView>
  </sheetViews>
  <sheetFormatPr defaultRowHeight="15"/>
  <cols>
    <col min="1" max="1" width="5" bestFit="1" customWidth="1"/>
    <col min="2" max="2" width="7" bestFit="1" customWidth="1"/>
    <col min="3" max="3" width="34.85546875" bestFit="1" customWidth="1"/>
    <col min="4" max="4" width="3.28515625" bestFit="1" customWidth="1"/>
    <col min="5" max="6" width="5.85546875" customWidth="1"/>
    <col min="7" max="7" width="4.140625" customWidth="1"/>
    <col min="8" max="9" width="13.28515625" bestFit="1" customWidth="1"/>
  </cols>
  <sheetData>
    <row r="1" spans="1:11" ht="26.25">
      <c r="A1" s="1"/>
      <c r="B1" s="1"/>
      <c r="C1" s="1"/>
      <c r="D1" s="2"/>
      <c r="E1" s="2">
        <v>2020</v>
      </c>
      <c r="F1" s="2"/>
      <c r="G1" s="2"/>
      <c r="H1" s="4" t="s">
        <v>102</v>
      </c>
      <c r="I1" s="4" t="s">
        <v>1</v>
      </c>
      <c r="J1" s="4"/>
      <c r="K1" t="s">
        <v>93</v>
      </c>
    </row>
    <row r="2" spans="1:11" ht="52.5" customHeight="1">
      <c r="A2" s="1" t="s">
        <v>2</v>
      </c>
      <c r="B2" s="1" t="s">
        <v>3</v>
      </c>
      <c r="C2" s="1" t="s">
        <v>4</v>
      </c>
      <c r="D2" s="2" t="s">
        <v>5</v>
      </c>
      <c r="E2" s="2" t="s">
        <v>60</v>
      </c>
      <c r="F2" s="2" t="s">
        <v>61</v>
      </c>
      <c r="G2" s="2" t="s">
        <v>62</v>
      </c>
      <c r="H2" s="4" t="s">
        <v>6</v>
      </c>
      <c r="I2" s="3" t="s">
        <v>7</v>
      </c>
      <c r="J2" s="4" t="s">
        <v>8</v>
      </c>
      <c r="K2" t="s">
        <v>63</v>
      </c>
    </row>
    <row r="3" spans="1:11" ht="15.75" thickBot="1">
      <c r="A3" s="5">
        <v>232</v>
      </c>
      <c r="B3" s="6" t="s">
        <v>9</v>
      </c>
      <c r="C3" s="7" t="s">
        <v>103</v>
      </c>
      <c r="D3" s="6" t="s">
        <v>28</v>
      </c>
      <c r="E3" s="6">
        <v>0</v>
      </c>
      <c r="F3" s="6">
        <v>0</v>
      </c>
      <c r="G3" s="6">
        <v>1</v>
      </c>
      <c r="H3" s="13">
        <f>INDEX('[2]Resumo MR'!$B$3:$P$131,MATCH(A3,'[2]Resumo MR'!$A$3:$A$131,0),MATCH($H$1,'[2]Resumo MR'!$B$2:$P$2,0))</f>
        <v>58682.71</v>
      </c>
      <c r="I3" s="13">
        <v>0</v>
      </c>
      <c r="J3" s="15">
        <f>I3/H3</f>
        <v>0</v>
      </c>
      <c r="K3">
        <v>100</v>
      </c>
    </row>
    <row r="4" spans="1:11" ht="15.75" thickBot="1">
      <c r="A4" s="5">
        <v>207</v>
      </c>
      <c r="B4" s="6" t="s">
        <v>9</v>
      </c>
      <c r="C4" s="9" t="s">
        <v>104</v>
      </c>
      <c r="D4" s="6" t="s">
        <v>28</v>
      </c>
      <c r="E4" s="6">
        <v>0</v>
      </c>
      <c r="F4" s="6">
        <v>30</v>
      </c>
      <c r="G4" s="6">
        <v>1</v>
      </c>
      <c r="H4" s="13">
        <f>INDEX('[2]Resumo MR'!$B$3:$P$131,MATCH(A4,'[2]Resumo MR'!$A$3:$A$131,0),MATCH($H$1,'[2]Resumo MR'!$B$2:$P$2,0))</f>
        <v>59873.81</v>
      </c>
      <c r="I4" s="13">
        <f>INDEX('[3]TdC-CDRU'!$B$2:$M$110,MATCH(A4,'[3]TdC-CDRU'!$A$2:$A$110,0),MATCH($I$1,'[3]TdC-CDRU'!$B$1:$M$1,0))</f>
        <v>20142.96</v>
      </c>
      <c r="J4" s="15">
        <f>I4/H4</f>
        <v>0.33642355480635022</v>
      </c>
      <c r="K4">
        <v>100</v>
      </c>
    </row>
    <row r="5" spans="1:11" ht="15.75" thickBot="1">
      <c r="A5" s="5">
        <v>280</v>
      </c>
      <c r="B5" s="6" t="s">
        <v>9</v>
      </c>
      <c r="C5" s="7" t="s">
        <v>105</v>
      </c>
      <c r="D5" s="6" t="s">
        <v>28</v>
      </c>
      <c r="E5" s="6">
        <v>0</v>
      </c>
      <c r="F5" s="6">
        <v>30</v>
      </c>
      <c r="G5" s="6">
        <v>1</v>
      </c>
      <c r="H5" s="13">
        <f>INDEX('[2]Resumo MR'!$B$3:$P$131,MATCH(A5,'[2]Resumo MR'!$A$3:$A$131,0),MATCH($H$1,'[2]Resumo MR'!$B$2:$P$2,0))</f>
        <v>0</v>
      </c>
      <c r="I5" s="13">
        <v>0</v>
      </c>
      <c r="J5" s="15"/>
      <c r="K5">
        <v>100</v>
      </c>
    </row>
    <row r="6" spans="1:11" ht="15.75" thickBot="1">
      <c r="A6" s="5">
        <v>1635</v>
      </c>
      <c r="B6" s="6" t="s">
        <v>9</v>
      </c>
      <c r="C6" s="9" t="s">
        <v>106</v>
      </c>
      <c r="D6" s="6" t="s">
        <v>28</v>
      </c>
      <c r="E6" s="6">
        <v>0</v>
      </c>
      <c r="F6" s="6">
        <v>30</v>
      </c>
      <c r="G6" s="6">
        <v>1</v>
      </c>
      <c r="H6" s="13">
        <f>INDEX('[2]Resumo MR'!$B$3:$P$131,MATCH(A6,'[2]Resumo MR'!$A$3:$A$131,0),MATCH($H$1,'[2]Resumo MR'!$B$2:$P$2,0))</f>
        <v>0</v>
      </c>
      <c r="I6" s="13">
        <v>0</v>
      </c>
      <c r="J6" s="15"/>
      <c r="K6">
        <v>100</v>
      </c>
    </row>
    <row r="7" spans="1:11" ht="15.75" thickBot="1">
      <c r="A7" s="5">
        <v>260</v>
      </c>
      <c r="B7" s="6" t="s">
        <v>9</v>
      </c>
      <c r="C7" s="8" t="s">
        <v>91</v>
      </c>
      <c r="D7" s="6" t="s">
        <v>28</v>
      </c>
      <c r="E7" s="6">
        <v>0</v>
      </c>
      <c r="F7" s="6">
        <v>30</v>
      </c>
      <c r="G7" s="6">
        <v>1</v>
      </c>
      <c r="H7" s="13">
        <f>INDEX('[2]Resumo MR'!$B$3:$P$131,MATCH(A7,'[2]Resumo MR'!$A$3:$A$131,0),MATCH($H$1,'[2]Resumo MR'!$B$2:$P$2,0))</f>
        <v>117360</v>
      </c>
      <c r="I7" s="13">
        <v>0</v>
      </c>
      <c r="J7" s="15">
        <f>I7/H7</f>
        <v>0</v>
      </c>
      <c r="K7">
        <v>100</v>
      </c>
    </row>
    <row r="8" spans="1:11" ht="15.75" thickBot="1">
      <c r="A8" s="5">
        <v>267</v>
      </c>
      <c r="B8" s="6" t="s">
        <v>9</v>
      </c>
      <c r="C8" s="8" t="s">
        <v>107</v>
      </c>
      <c r="D8" s="6" t="s">
        <v>28</v>
      </c>
      <c r="E8" s="6">
        <v>30</v>
      </c>
      <c r="F8" s="6">
        <v>30</v>
      </c>
      <c r="G8" s="6">
        <v>2</v>
      </c>
      <c r="H8" s="13">
        <f>INDEX('[2]Resumo MR'!$B$3:$P$131,MATCH(A8,'[2]Resumo MR'!$A$3:$A$131,0),MATCH($H$1,'[2]Resumo MR'!$B$2:$P$2,0))</f>
        <v>0</v>
      </c>
      <c r="I8" s="13">
        <v>0</v>
      </c>
      <c r="J8" s="15"/>
      <c r="K8">
        <v>100</v>
      </c>
    </row>
    <row r="9" spans="1:11" ht="15.75" thickBot="1">
      <c r="A9" s="5">
        <v>187</v>
      </c>
      <c r="B9" s="6" t="s">
        <v>9</v>
      </c>
      <c r="C9" s="9" t="s">
        <v>108</v>
      </c>
      <c r="D9" s="6" t="s">
        <v>28</v>
      </c>
      <c r="E9" s="6">
        <v>30</v>
      </c>
      <c r="F9" s="6">
        <v>80</v>
      </c>
      <c r="G9" s="6">
        <v>2</v>
      </c>
      <c r="H9" s="13">
        <f>INDEX('[2]Resumo MR'!$B$3:$P$131,MATCH(A9,'[2]Resumo MR'!$A$3:$A$131,0),MATCH($H$1,'[2]Resumo MR'!$B$2:$P$2,0))</f>
        <v>252655.41</v>
      </c>
      <c r="I9" s="13">
        <f>INDEX('[3]TdC-CDRU'!$B$2:$M$110,MATCH(A9,'[3]TdC-CDRU'!$A$2:$A$110,0),MATCH($I$1,'[3]TdC-CDRU'!$B$1:$M$1,0))</f>
        <v>46475.18</v>
      </c>
      <c r="J9" s="15">
        <f t="shared" ref="J9:J15" si="0">I9/H9</f>
        <v>0.1839469022254461</v>
      </c>
      <c r="K9">
        <v>100</v>
      </c>
    </row>
    <row r="10" spans="1:11" ht="15.75" thickBot="1">
      <c r="A10" s="5">
        <v>939</v>
      </c>
      <c r="B10" s="6" t="s">
        <v>109</v>
      </c>
      <c r="C10" s="7" t="s">
        <v>110</v>
      </c>
      <c r="D10" s="6" t="s">
        <v>28</v>
      </c>
      <c r="E10" s="6">
        <v>30</v>
      </c>
      <c r="F10" s="6">
        <v>80</v>
      </c>
      <c r="G10" s="6">
        <v>2</v>
      </c>
      <c r="H10" s="13">
        <f>INDEX('[2]Resumo MR'!$B$3:$P$131,MATCH(A10,'[2]Resumo MR'!$A$3:$A$131,0),MATCH($H$1,'[2]Resumo MR'!$B$2:$P$2,0))</f>
        <v>306986.75</v>
      </c>
      <c r="I10" s="13">
        <f>INDEX('[3]TdC-CDRU'!$B$2:$M$110,MATCH(A10,'[3]TdC-CDRU'!$A$2:$A$110,0),MATCH($I$1,'[3]TdC-CDRU'!$B$1:$M$1,0))</f>
        <v>103372.98</v>
      </c>
      <c r="J10" s="15">
        <f t="shared" si="0"/>
        <v>0.33673433788266105</v>
      </c>
      <c r="K10">
        <v>100</v>
      </c>
    </row>
    <row r="11" spans="1:11" ht="15.75" thickBot="1">
      <c r="A11" s="5">
        <v>1007</v>
      </c>
      <c r="B11" s="6" t="s">
        <v>18</v>
      </c>
      <c r="C11" s="9" t="s">
        <v>111</v>
      </c>
      <c r="D11" s="6" t="s">
        <v>28</v>
      </c>
      <c r="E11" s="6">
        <v>30</v>
      </c>
      <c r="F11" s="6">
        <v>80</v>
      </c>
      <c r="G11" s="6">
        <v>2</v>
      </c>
      <c r="H11" s="13">
        <f>INDEX('[2]Resumo MR'!$B$3:$P$131,MATCH(A11,'[2]Resumo MR'!$A$3:$A$131,0),MATCH($H$1,'[2]Resumo MR'!$B$2:$P$2,0))</f>
        <v>31509.96</v>
      </c>
      <c r="I11" s="13">
        <f>INDEX('[3]TdC-CDRU'!$B$2:$M$110,MATCH(A11,'[3]TdC-CDRU'!$A$2:$A$110,0),MATCH($I$1,'[3]TdC-CDRU'!$B$1:$M$1,0))</f>
        <v>12914.03</v>
      </c>
      <c r="J11" s="15">
        <f t="shared" si="0"/>
        <v>0.40983961896492416</v>
      </c>
      <c r="K11">
        <v>100</v>
      </c>
    </row>
    <row r="12" spans="1:11" ht="15.75" thickBot="1">
      <c r="A12" s="5">
        <v>222</v>
      </c>
      <c r="B12" s="6" t="s">
        <v>9</v>
      </c>
      <c r="C12" s="7" t="s">
        <v>101</v>
      </c>
      <c r="D12" s="6" t="s">
        <v>28</v>
      </c>
      <c r="E12" s="6">
        <v>60</v>
      </c>
      <c r="F12" s="6">
        <v>90</v>
      </c>
      <c r="G12" s="6">
        <v>3</v>
      </c>
      <c r="H12" s="13">
        <f>INDEX('[2]Resumo MR'!$B$3:$P$131,MATCH(A12,'[2]Resumo MR'!$A$3:$A$131,0),MATCH($H$1,'[2]Resumo MR'!$B$2:$P$2,0))</f>
        <v>27197.81</v>
      </c>
      <c r="I12" s="13">
        <v>0</v>
      </c>
      <c r="J12" s="15">
        <f t="shared" si="0"/>
        <v>0</v>
      </c>
      <c r="K12">
        <v>100</v>
      </c>
    </row>
    <row r="13" spans="1:11" ht="15.75" thickBot="1">
      <c r="A13" s="5">
        <v>47</v>
      </c>
      <c r="B13" s="6" t="s">
        <v>9</v>
      </c>
      <c r="C13" s="7" t="s">
        <v>112</v>
      </c>
      <c r="D13" s="6" t="s">
        <v>28</v>
      </c>
      <c r="E13" s="6">
        <v>90</v>
      </c>
      <c r="F13" s="6">
        <v>90</v>
      </c>
      <c r="G13" s="6">
        <v>4</v>
      </c>
      <c r="H13" s="13">
        <f>INDEX('[2]Resumo MR'!$B$3:$P$131,MATCH(A13,'[2]Resumo MR'!$A$3:$A$131,0),MATCH($H$1,'[2]Resumo MR'!$B$2:$P$2,0))</f>
        <v>223165.88</v>
      </c>
      <c r="I13" s="13">
        <f>INDEX('[3]TdC-CDRU'!$B$2:$M$110,MATCH(A13,'[3]TdC-CDRU'!$A$2:$A$110,0),MATCH($I$1,'[3]TdC-CDRU'!$B$1:$M$1,0))</f>
        <v>20165.02</v>
      </c>
      <c r="J13" s="15">
        <f t="shared" si="0"/>
        <v>9.0358884610855381E-2</v>
      </c>
      <c r="K13">
        <v>100</v>
      </c>
    </row>
    <row r="14" spans="1:11" ht="15.75" thickBot="1">
      <c r="A14" s="5">
        <v>210</v>
      </c>
      <c r="B14" s="6" t="s">
        <v>9</v>
      </c>
      <c r="C14" s="9" t="s">
        <v>113</v>
      </c>
      <c r="D14" s="6" t="s">
        <v>28</v>
      </c>
      <c r="E14" s="6">
        <v>90</v>
      </c>
      <c r="F14" s="6">
        <v>90</v>
      </c>
      <c r="G14" s="6">
        <v>4</v>
      </c>
      <c r="H14" s="13">
        <f>INDEX('[2]Resumo MR'!$B$3:$P$131,MATCH(A14,'[2]Resumo MR'!$A$3:$A$131,0),MATCH($H$1,'[2]Resumo MR'!$B$2:$P$2,0))</f>
        <v>163572.42000000001</v>
      </c>
      <c r="I14" s="13">
        <f>INDEX('[3]TdC-CDRU'!$B$2:$M$110,MATCH(A14,'[3]TdC-CDRU'!$A$2:$A$110,0),MATCH($I$1,'[3]TdC-CDRU'!$B$1:$M$1,0))</f>
        <v>92060.36</v>
      </c>
      <c r="J14" s="15">
        <f t="shared" si="0"/>
        <v>0.56281101667383782</v>
      </c>
      <c r="K14">
        <v>100</v>
      </c>
    </row>
    <row r="15" spans="1:11" ht="15.75" thickBot="1">
      <c r="A15" s="5">
        <v>209</v>
      </c>
      <c r="B15" s="6" t="s">
        <v>9</v>
      </c>
      <c r="C15" s="7" t="s">
        <v>90</v>
      </c>
      <c r="D15" s="6" t="s">
        <v>28</v>
      </c>
      <c r="E15" s="6">
        <v>90</v>
      </c>
      <c r="F15" s="6">
        <v>90</v>
      </c>
      <c r="G15" s="6">
        <v>4</v>
      </c>
      <c r="H15" s="13">
        <f>INDEX('[2]Resumo MR'!$B$3:$P$131,MATCH(A15,'[2]Resumo MR'!$A$3:$A$131,0),MATCH($H$1,'[2]Resumo MR'!$B$2:$P$2,0))</f>
        <v>182742.63</v>
      </c>
      <c r="I15" s="13">
        <f>INDEX('[3]TdC-CDRU'!$B$2:$M$110,MATCH(A15,'[3]TdC-CDRU'!$A$2:$A$110,0),MATCH($I$1,'[3]TdC-CDRU'!$B$1:$M$1,0))</f>
        <v>24303.259999999995</v>
      </c>
      <c r="J15" s="15">
        <f t="shared" si="0"/>
        <v>0.13299173816202597</v>
      </c>
      <c r="K15">
        <v>100</v>
      </c>
    </row>
    <row r="16" spans="1:11" ht="15.75" thickBot="1">
      <c r="A16" s="5">
        <v>455</v>
      </c>
      <c r="B16" s="6" t="s">
        <v>76</v>
      </c>
      <c r="C16" s="7" t="s">
        <v>114</v>
      </c>
      <c r="D16" s="6" t="s">
        <v>28</v>
      </c>
      <c r="E16" s="6">
        <v>80</v>
      </c>
      <c r="F16" s="6">
        <v>100</v>
      </c>
      <c r="G16" s="6">
        <v>3</v>
      </c>
      <c r="H16" s="13">
        <f>INDEX('[2]Resumo MR'!$B$3:$P$131,MATCH(A16,'[2]Resumo MR'!$A$3:$A$131,0),MATCH($H$1,'[2]Resumo MR'!$B$2:$P$2,0))</f>
        <v>0</v>
      </c>
      <c r="I16" s="13">
        <v>0</v>
      </c>
      <c r="J16" s="15"/>
      <c r="K16">
        <v>100</v>
      </c>
    </row>
    <row r="17" spans="1:11" ht="15.75" thickBot="1">
      <c r="A17" s="5">
        <v>169</v>
      </c>
      <c r="B17" s="6" t="s">
        <v>9</v>
      </c>
      <c r="C17" s="9" t="s">
        <v>115</v>
      </c>
      <c r="D17" s="6" t="s">
        <v>28</v>
      </c>
      <c r="E17" s="6">
        <v>90</v>
      </c>
      <c r="F17" s="6">
        <v>100</v>
      </c>
      <c r="G17" s="6">
        <v>4</v>
      </c>
      <c r="H17" s="13">
        <f>INDEX('[2]Resumo MR'!$B$3:$P$131,MATCH(A17,'[2]Resumo MR'!$A$3:$A$131,0),MATCH($H$1,'[2]Resumo MR'!$B$2:$P$2,0))</f>
        <v>122644.84</v>
      </c>
      <c r="I17" s="13">
        <f>INDEX('[3]TdC-CDRU'!$B$2:$M$110,MATCH(A17,'[3]TdC-CDRU'!$A$2:$A$110,0),MATCH($I$1,'[3]TdC-CDRU'!$B$1:$M$1,0))</f>
        <v>1117.5899999999999</v>
      </c>
      <c r="J17" s="15">
        <f>I17/H17</f>
        <v>9.1124094580742245E-3</v>
      </c>
      <c r="K17">
        <v>100</v>
      </c>
    </row>
    <row r="18" spans="1:11" ht="15.75" thickBot="1">
      <c r="A18" s="5">
        <v>230</v>
      </c>
      <c r="B18" s="6" t="s">
        <v>9</v>
      </c>
      <c r="C18" s="7" t="s">
        <v>116</v>
      </c>
      <c r="D18" s="6" t="s">
        <v>28</v>
      </c>
      <c r="E18" s="6">
        <v>90</v>
      </c>
      <c r="F18" s="6">
        <v>100</v>
      </c>
      <c r="G18" s="6">
        <v>4</v>
      </c>
      <c r="H18" s="13">
        <f>INDEX('[2]Resumo MR'!$B$3:$P$131,MATCH(A18,'[2]Resumo MR'!$A$3:$A$131,0),MATCH($H$1,'[2]Resumo MR'!$B$2:$P$2,0))</f>
        <v>2934.14</v>
      </c>
      <c r="I18" s="13">
        <v>0</v>
      </c>
      <c r="J18" s="15">
        <f>I18/H18</f>
        <v>0</v>
      </c>
      <c r="K18">
        <v>100</v>
      </c>
    </row>
    <row r="19" spans="1:11" ht="15.75" thickBot="1">
      <c r="A19" s="5"/>
      <c r="B19" s="6"/>
      <c r="C19" s="9"/>
      <c r="D19" s="6"/>
      <c r="E19" s="6"/>
      <c r="F19" s="6"/>
      <c r="G19" s="6"/>
      <c r="H19" s="13"/>
      <c r="I19" s="13"/>
      <c r="J19" s="15"/>
      <c r="K19">
        <v>100</v>
      </c>
    </row>
    <row r="20" spans="1:11" ht="15.75" thickBot="1">
      <c r="A20" s="5"/>
      <c r="B20" s="6"/>
      <c r="C20" s="7"/>
      <c r="D20" s="6"/>
      <c r="E20" s="6"/>
      <c r="F20" s="6"/>
      <c r="G20" s="6"/>
      <c r="H20" s="13"/>
      <c r="I20" s="13"/>
      <c r="J20" s="15"/>
      <c r="K20">
        <v>100</v>
      </c>
    </row>
    <row r="21" spans="1:11" ht="15.75" thickBot="1">
      <c r="A21" s="5"/>
      <c r="B21" s="6"/>
      <c r="C21" s="8"/>
      <c r="D21" s="6"/>
      <c r="E21" s="6"/>
      <c r="F21" s="6"/>
      <c r="G21" s="6"/>
      <c r="H21" s="13"/>
      <c r="I21" s="13"/>
      <c r="J21" s="15"/>
      <c r="K21">
        <v>100</v>
      </c>
    </row>
    <row r="22" spans="1:11" ht="15.75" thickBot="1">
      <c r="A22" s="5"/>
      <c r="B22" s="6"/>
      <c r="C22" s="7"/>
      <c r="D22" s="6"/>
      <c r="E22" s="6"/>
      <c r="F22" s="6"/>
      <c r="G22" s="6"/>
      <c r="H22" s="13"/>
      <c r="I22" s="13"/>
      <c r="J22" s="15"/>
      <c r="K22">
        <v>100</v>
      </c>
    </row>
    <row r="23" spans="1:11">
      <c r="A23" s="16"/>
      <c r="B23" s="17"/>
      <c r="C23" s="18"/>
      <c r="D23" s="17"/>
      <c r="E23" s="17"/>
      <c r="F23" s="17"/>
      <c r="G23" s="17"/>
      <c r="H23" s="19"/>
      <c r="I23" s="19"/>
      <c r="J23" s="15"/>
    </row>
    <row r="24" spans="1:11">
      <c r="A24" s="27"/>
      <c r="B24" s="27"/>
      <c r="C24" s="28" t="s">
        <v>0</v>
      </c>
      <c r="D24" s="27"/>
      <c r="E24" s="27"/>
      <c r="F24" s="27"/>
      <c r="G24" s="27"/>
      <c r="H24" s="29">
        <f>SUM(H3:H22)</f>
        <v>1549326.3599999999</v>
      </c>
      <c r="I24" s="29">
        <f>SUM(I3:I22)</f>
        <v>320551.38</v>
      </c>
      <c r="J24" s="15">
        <f>I24/H24</f>
        <v>0.20689726081985724</v>
      </c>
    </row>
    <row r="25" spans="1:11">
      <c r="A25" s="27"/>
      <c r="B25" s="27"/>
      <c r="C25" s="25" t="s">
        <v>0</v>
      </c>
      <c r="D25" s="11"/>
      <c r="E25" s="11"/>
      <c r="F25" s="11"/>
      <c r="G25" s="11"/>
      <c r="H25" s="14">
        <f>SUMIF($D$3:$D$23,"II",H3:H23)</f>
        <v>1549326.3599999999</v>
      </c>
      <c r="I25" s="14">
        <f>SUMIF($D$3:$D$23,"II",I3:I23)</f>
        <v>320551.38</v>
      </c>
      <c r="J25" s="12">
        <f>I25/H25</f>
        <v>0.20689726081985724</v>
      </c>
    </row>
  </sheetData>
  <autoFilter ref="A2:J2" xr:uid="{5A691B82-2C1B-46B1-9FA6-07E2B3F1E8EF}">
    <sortState xmlns:xlrd2="http://schemas.microsoft.com/office/spreadsheetml/2017/richdata2" ref="A3:J22">
      <sortCondition ref="F2"/>
    </sortState>
  </autoFilter>
  <conditionalFormatting sqref="J25">
    <cfRule type="colorScale" priority="1">
      <colorScale>
        <cfvo type="min"/>
        <cfvo type="percentile" val="50"/>
        <cfvo type="max"/>
        <color rgb="FFF8696B"/>
        <color rgb="FFFFEB84"/>
        <color rgb="FF63BE7B"/>
      </colorScale>
    </cfRule>
  </conditionalFormatting>
  <conditionalFormatting sqref="J12">
    <cfRule type="colorScale" priority="14">
      <colorScale>
        <cfvo type="min"/>
        <cfvo type="percentile" val="50"/>
        <cfvo type="max"/>
        <color rgb="FFF8696B"/>
        <color rgb="FFFFEB84"/>
        <color rgb="FF63BE7B"/>
      </colorScale>
    </cfRule>
  </conditionalFormatting>
  <conditionalFormatting sqref="J3:J24">
    <cfRule type="colorScale" priority="18">
      <colorScale>
        <cfvo type="min"/>
        <cfvo type="percentile" val="50"/>
        <cfvo type="max"/>
        <color rgb="FFF8696B"/>
        <color rgb="FFFFEB84"/>
        <color rgb="FF63BE7B"/>
      </colorScale>
    </cfRule>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1A44AD-9255-4BE5-B056-C3079CF034F7}">
  <sheetPr filterMode="1"/>
  <dimension ref="A1:L32"/>
  <sheetViews>
    <sheetView topLeftCell="A4" workbookViewId="0">
      <selection activeCell="A4" sqref="A4:F28"/>
    </sheetView>
  </sheetViews>
  <sheetFormatPr defaultRowHeight="15"/>
  <cols>
    <col min="1" max="1" width="5" bestFit="1" customWidth="1"/>
    <col min="2" max="2" width="7" bestFit="1" customWidth="1"/>
    <col min="3" max="3" width="34.85546875" bestFit="1" customWidth="1"/>
    <col min="4" max="4" width="3.28515625" bestFit="1" customWidth="1"/>
    <col min="5" max="6" width="5.85546875" customWidth="1"/>
    <col min="7" max="7" width="4.140625" customWidth="1"/>
    <col min="8" max="8" width="13.28515625" bestFit="1" customWidth="1"/>
    <col min="9" max="9" width="14.7109375" bestFit="1" customWidth="1"/>
  </cols>
  <sheetData>
    <row r="1" spans="1:12" ht="26.25">
      <c r="A1" s="1"/>
      <c r="B1" s="1"/>
      <c r="C1" s="1"/>
      <c r="D1" s="2"/>
      <c r="E1" s="2">
        <v>2020</v>
      </c>
      <c r="F1" s="2"/>
      <c r="G1" s="2"/>
      <c r="H1" s="4" t="s">
        <v>117</v>
      </c>
      <c r="I1" s="4" t="s">
        <v>1</v>
      </c>
      <c r="J1" s="4"/>
      <c r="K1" t="s">
        <v>93</v>
      </c>
    </row>
    <row r="2" spans="1:12" ht="52.5" customHeight="1">
      <c r="A2" s="1" t="s">
        <v>2</v>
      </c>
      <c r="B2" s="1" t="s">
        <v>3</v>
      </c>
      <c r="C2" s="1" t="s">
        <v>4</v>
      </c>
      <c r="D2" s="2" t="s">
        <v>5</v>
      </c>
      <c r="E2" s="2" t="s">
        <v>60</v>
      </c>
      <c r="F2" s="2" t="s">
        <v>61</v>
      </c>
      <c r="G2" s="2" t="s">
        <v>62</v>
      </c>
      <c r="H2" s="4" t="s">
        <v>6</v>
      </c>
      <c r="I2" s="3" t="s">
        <v>7</v>
      </c>
      <c r="J2" s="4" t="s">
        <v>8</v>
      </c>
      <c r="K2" t="s">
        <v>63</v>
      </c>
      <c r="L2" t="s">
        <v>118</v>
      </c>
    </row>
    <row r="3" spans="1:12" ht="15.75" hidden="1" thickBot="1">
      <c r="A3" s="5">
        <v>3131</v>
      </c>
      <c r="B3" s="6" t="s">
        <v>9</v>
      </c>
      <c r="C3" s="7" t="s">
        <v>69</v>
      </c>
      <c r="D3" s="6" t="s">
        <v>11</v>
      </c>
      <c r="E3" s="6">
        <v>0</v>
      </c>
      <c r="F3" s="6">
        <v>15</v>
      </c>
      <c r="G3" s="6">
        <v>1</v>
      </c>
      <c r="H3" s="13">
        <f>INDEX('[2]Resumo MR'!$B$3:$P$131,MATCH(A3,'[2]Resumo MR'!$A$3:$A$131,0),MATCH($H$1,'[2]Resumo MR'!$B$2:$P$2,0))</f>
        <v>54975.3</v>
      </c>
      <c r="I3" s="13">
        <f>INDEX([3]Sinalização!$B$2:$L$120,MATCH(A3,[3]Sinalização!$A$2:$A$120,0),MATCH($I$1,[3]Sinalização!$B$1:$L$1,0))</f>
        <v>0</v>
      </c>
      <c r="J3" s="15">
        <f>I3/H3</f>
        <v>0</v>
      </c>
      <c r="K3">
        <v>100</v>
      </c>
    </row>
    <row r="4" spans="1:12" ht="15.75" thickBot="1">
      <c r="A4" s="5">
        <v>47</v>
      </c>
      <c r="B4" s="6" t="s">
        <v>9</v>
      </c>
      <c r="C4" s="7" t="s">
        <v>112</v>
      </c>
      <c r="D4" s="6" t="s">
        <v>28</v>
      </c>
      <c r="E4" s="6">
        <v>90</v>
      </c>
      <c r="F4" s="6">
        <v>30</v>
      </c>
      <c r="G4" s="6">
        <v>4</v>
      </c>
      <c r="H4" s="13">
        <f>INDEX('[2]Resumo MR'!$B$3:$P$131,MATCH(A4,'[2]Resumo MR'!$A$3:$A$131,0),MATCH($H$1,'[2]Resumo MR'!$B$2:$P$2,0))</f>
        <v>8000</v>
      </c>
      <c r="I4" s="13">
        <f>INDEX([3]Sinalização!$B$2:$J$120,MATCH(A4,[3]Sinalização!$A$2:$A$120,0),MATCH($I$1,[3]Sinalização!$B$1:$J$1,0))</f>
        <v>9020</v>
      </c>
      <c r="J4" s="15">
        <f>I4/H4</f>
        <v>1.1274999999999999</v>
      </c>
      <c r="K4">
        <v>100</v>
      </c>
      <c r="L4" t="e">
        <f>INDEX([4]!Tabela1[[UNIDADE]:[Grau de consolidação (FAUC 2019)]],MATCH(A4,[4]!Tabela1[ID CNUC],0),MATCH($L$2,[4]!Tabela1[[#Headers],[UNIDADE]:[Grau de consolidação (FAUC 2019)]],0))</f>
        <v>#REF!</v>
      </c>
    </row>
    <row r="5" spans="1:12" ht="15.75" thickBot="1">
      <c r="A5" s="5">
        <v>68</v>
      </c>
      <c r="B5" s="6" t="s">
        <v>9</v>
      </c>
      <c r="C5" s="7" t="s">
        <v>119</v>
      </c>
      <c r="D5" s="6" t="s">
        <v>28</v>
      </c>
      <c r="E5" s="6">
        <v>30</v>
      </c>
      <c r="F5" s="6">
        <v>100</v>
      </c>
      <c r="G5" s="6">
        <v>3</v>
      </c>
      <c r="H5" s="13">
        <f>INDEX('[2]Resumo MR'!$B$3:$P$131,MATCH(A5,'[2]Resumo MR'!$A$3:$A$131,0),MATCH($H$1,'[2]Resumo MR'!$B$2:$P$2,0))</f>
        <v>0</v>
      </c>
      <c r="I5" s="13">
        <f>INDEX([3]Sinalização!$B$2:$J$120,MATCH(A5,[3]Sinalização!$A$2:$A$120,0),MATCH($I$1,[3]Sinalização!$B$1:$J$1,0))</f>
        <v>0</v>
      </c>
      <c r="J5" s="15">
        <v>0</v>
      </c>
      <c r="K5">
        <v>100</v>
      </c>
      <c r="L5" t="e">
        <f>INDEX([4]!Tabela1[[UNIDADE]:[Grau de consolidação (FAUC 2019)]],MATCH(A5,[4]!Tabela1[ID CNUC],0),MATCH($L$2,[4]!Tabela1[[#Headers],[UNIDADE]:[Grau de consolidação (FAUC 2019)]],0))</f>
        <v>#REF!</v>
      </c>
    </row>
    <row r="6" spans="1:12" ht="15.75" thickBot="1">
      <c r="A6" s="5">
        <v>151</v>
      </c>
      <c r="B6" s="6" t="s">
        <v>9</v>
      </c>
      <c r="C6" s="7" t="s">
        <v>100</v>
      </c>
      <c r="D6" s="6" t="s">
        <v>28</v>
      </c>
      <c r="E6" s="6">
        <v>30</v>
      </c>
      <c r="F6" s="6">
        <v>90</v>
      </c>
      <c r="G6" s="6">
        <v>3</v>
      </c>
      <c r="H6" s="13">
        <f>INDEX('[2]Resumo MR'!$B$3:$P$131,MATCH(A6,'[2]Resumo MR'!$A$3:$A$131,0),MATCH($H$1,'[2]Resumo MR'!$B$2:$P$2,0))</f>
        <v>0</v>
      </c>
      <c r="I6" s="13">
        <f>INDEX([3]Sinalização!$B$2:$J$120,MATCH(A6,[3]Sinalização!$A$2:$A$120,0),MATCH($I$1,[3]Sinalização!$B$1:$J$1,0))</f>
        <v>0</v>
      </c>
      <c r="J6" s="15">
        <v>0</v>
      </c>
      <c r="K6">
        <v>100</v>
      </c>
      <c r="L6" t="e">
        <f>INDEX([4]!Tabela1[[UNIDADE]:[Grau de consolidação (FAUC 2019)]],MATCH(A6,[4]!Tabela1[ID CNUC],0),MATCH($L$2,[4]!Tabela1[[#Headers],[UNIDADE]:[Grau de consolidação (FAUC 2019)]],0))</f>
        <v>#REF!</v>
      </c>
    </row>
    <row r="7" spans="1:12" ht="15.75" thickBot="1">
      <c r="A7" s="5">
        <v>169</v>
      </c>
      <c r="B7" s="6" t="s">
        <v>9</v>
      </c>
      <c r="C7" s="9" t="s">
        <v>115</v>
      </c>
      <c r="D7" s="6" t="s">
        <v>28</v>
      </c>
      <c r="E7" s="6">
        <v>30</v>
      </c>
      <c r="F7" s="6">
        <v>90</v>
      </c>
      <c r="G7" s="6">
        <v>3</v>
      </c>
      <c r="H7" s="13">
        <f>INDEX('[2]Resumo MR'!$B$3:$P$131,MATCH(A7,'[2]Resumo MR'!$A$3:$A$131,0),MATCH($H$1,'[2]Resumo MR'!$B$2:$P$2,0))</f>
        <v>64021.93</v>
      </c>
      <c r="I7" s="13">
        <f>INDEX([3]Sinalização!$B$2:$J$120,MATCH(A7,[3]Sinalização!$A$2:$A$120,0),MATCH($I$1,[3]Sinalização!$B$1:$J$1,0))</f>
        <v>60444.959999999999</v>
      </c>
      <c r="J7" s="15">
        <f>I7/H7</f>
        <v>0.94412898830135239</v>
      </c>
      <c r="K7">
        <v>100</v>
      </c>
      <c r="L7" t="e">
        <f>INDEX([4]!Tabela1[[UNIDADE]:[Grau de consolidação (FAUC 2019)]],MATCH(A7,[4]!Tabela1[ID CNUC],0),MATCH($L$2,[4]!Tabela1[[#Headers],[UNIDADE]:[Grau de consolidação (FAUC 2019)]],0))</f>
        <v>#REF!</v>
      </c>
    </row>
    <row r="8" spans="1:12" ht="15.75" thickBot="1">
      <c r="A8" s="5">
        <v>267</v>
      </c>
      <c r="B8" s="6" t="s">
        <v>9</v>
      </c>
      <c r="C8" s="8" t="s">
        <v>107</v>
      </c>
      <c r="D8" s="6" t="s">
        <v>28</v>
      </c>
      <c r="E8" s="6">
        <v>0</v>
      </c>
      <c r="F8" s="6">
        <v>15</v>
      </c>
      <c r="G8" s="6">
        <v>1</v>
      </c>
      <c r="H8" s="13">
        <f>INDEX('[2]Resumo MR'!$B$3:$P$131,MATCH(A8,'[2]Resumo MR'!$A$3:$A$131,0),MATCH($H$1,'[2]Resumo MR'!$B$2:$P$2,0))</f>
        <v>0</v>
      </c>
      <c r="I8" s="13">
        <f>INDEX([3]Sinalização!$B$2:$J$120,MATCH(A8,[3]Sinalização!$A$2:$A$120,0),MATCH($I$1,[3]Sinalização!$B$1:$J$1,0))</f>
        <v>0</v>
      </c>
      <c r="J8" s="15">
        <v>0</v>
      </c>
      <c r="K8">
        <v>100</v>
      </c>
      <c r="L8" t="e">
        <f>INDEX([4]!Tabela1[[UNIDADE]:[Grau de consolidação (FAUC 2019)]],MATCH(A8,[4]!Tabela1[ID CNUC],0),MATCH($L$2,[4]!Tabela1[[#Headers],[UNIDADE]:[Grau de consolidação (FAUC 2019)]],0))</f>
        <v>#REF!</v>
      </c>
    </row>
    <row r="9" spans="1:12" ht="15.75" thickBot="1">
      <c r="A9" s="5">
        <v>173</v>
      </c>
      <c r="B9" s="6" t="s">
        <v>9</v>
      </c>
      <c r="C9" s="8" t="s">
        <v>120</v>
      </c>
      <c r="D9" s="6" t="s">
        <v>28</v>
      </c>
      <c r="E9" s="6">
        <v>90</v>
      </c>
      <c r="F9" s="6">
        <v>90</v>
      </c>
      <c r="G9" s="6">
        <v>4</v>
      </c>
      <c r="H9" s="13">
        <f>INDEX('[2]Resumo MR'!$B$3:$P$131,MATCH(A9,'[2]Resumo MR'!$A$3:$A$131,0),MATCH($H$1,'[2]Resumo MR'!$B$2:$P$2,0))</f>
        <v>40000</v>
      </c>
      <c r="I9" s="13">
        <f>INDEX([3]Sinalização!$B$2:$J$120,MATCH(A9,[3]Sinalização!$A$2:$A$120,0),MATCH($I$1,[3]Sinalização!$B$1:$J$1,0))</f>
        <v>18000</v>
      </c>
      <c r="J9" s="15">
        <f>I9/H9</f>
        <v>0.45</v>
      </c>
      <c r="K9">
        <v>100</v>
      </c>
      <c r="L9" t="e">
        <f>INDEX([4]!Tabela1[[UNIDADE]:[Grau de consolidação (FAUC 2019)]],MATCH(A9,[4]!Tabela1[ID CNUC],0),MATCH($L$2,[4]!Tabela1[[#Headers],[UNIDADE]:[Grau de consolidação (FAUC 2019)]],0))</f>
        <v>#REF!</v>
      </c>
    </row>
    <row r="10" spans="1:12" ht="15.75" thickBot="1">
      <c r="A10" s="5">
        <v>187</v>
      </c>
      <c r="B10" s="6" t="s">
        <v>9</v>
      </c>
      <c r="C10" s="7" t="s">
        <v>108</v>
      </c>
      <c r="D10" s="6" t="s">
        <v>28</v>
      </c>
      <c r="E10" s="6">
        <v>90</v>
      </c>
      <c r="F10" s="6">
        <v>100</v>
      </c>
      <c r="G10" s="6">
        <v>4</v>
      </c>
      <c r="H10" s="13">
        <f>INDEX('[2]Resumo MR'!$B$3:$P$131,MATCH(A10,'[2]Resumo MR'!$A$3:$A$131,0),MATCH($H$1,'[2]Resumo MR'!$B$2:$P$2,0))</f>
        <v>0</v>
      </c>
      <c r="I10" s="13">
        <f>INDEX([3]Sinalização!$B$2:$J$120,MATCH(A10,[3]Sinalização!$A$2:$A$120,0),MATCH($I$1,[3]Sinalização!$B$1:$J$1,0))</f>
        <v>0</v>
      </c>
      <c r="J10" s="15">
        <v>0</v>
      </c>
      <c r="K10">
        <v>100</v>
      </c>
      <c r="L10" t="e">
        <f>INDEX([4]!Tabela1[[UNIDADE]:[Grau de consolidação (FAUC 2019)]],MATCH(A10,[4]!Tabela1[ID CNUC],0),MATCH($L$2,[4]!Tabela1[[#Headers],[UNIDADE]:[Grau de consolidação (FAUC 2019)]],0))</f>
        <v>#REF!</v>
      </c>
    </row>
    <row r="11" spans="1:12" ht="15.75" thickBot="1">
      <c r="A11" s="5">
        <v>179</v>
      </c>
      <c r="B11" s="6" t="s">
        <v>9</v>
      </c>
      <c r="C11" s="8" t="s">
        <v>121</v>
      </c>
      <c r="D11" s="6" t="s">
        <v>28</v>
      </c>
      <c r="E11" s="6">
        <v>90</v>
      </c>
      <c r="F11" s="6">
        <v>100</v>
      </c>
      <c r="G11" s="6">
        <v>4</v>
      </c>
      <c r="H11" s="13">
        <f>INDEX('[2]Resumo MR'!$B$3:$P$131,MATCH(A11,'[2]Resumo MR'!$A$3:$A$131,0),MATCH($H$1,'[2]Resumo MR'!$B$2:$P$2,0))</f>
        <v>25790</v>
      </c>
      <c r="I11" s="13">
        <f>INDEX([3]Sinalização!$B$2:$J$120,MATCH(A11,[3]Sinalização!$A$2:$A$120,0),MATCH($I$1,[3]Sinalização!$B$1:$J$1,0))</f>
        <v>30464.349999999995</v>
      </c>
      <c r="J11" s="15">
        <f>I11/H11</f>
        <v>1.1812466072120975</v>
      </c>
      <c r="K11">
        <v>100</v>
      </c>
      <c r="L11" t="e">
        <f>INDEX([4]!Tabela1[[UNIDADE]:[Grau de consolidação (FAUC 2019)]],MATCH(A11,[4]!Tabela1[ID CNUC],0),MATCH($L$2,[4]!Tabela1[[#Headers],[UNIDADE]:[Grau de consolidação (FAUC 2019)]],0))</f>
        <v>#REF!</v>
      </c>
    </row>
    <row r="12" spans="1:12" ht="16.5" thickTop="1" thickBot="1">
      <c r="A12" s="20">
        <v>1901</v>
      </c>
      <c r="B12" s="21" t="s">
        <v>76</v>
      </c>
      <c r="C12" s="22" t="s">
        <v>122</v>
      </c>
      <c r="D12" s="21" t="s">
        <v>28</v>
      </c>
      <c r="E12" s="21">
        <v>15</v>
      </c>
      <c r="F12" s="21">
        <v>30</v>
      </c>
      <c r="G12" s="21">
        <v>2</v>
      </c>
      <c r="H12" s="23">
        <f>INDEX('[2]Resumo MR'!$B$3:$P$131,MATCH(A12,'[2]Resumo MR'!$A$3:$A$131,0),MATCH($H$1,'[2]Resumo MR'!$B$2:$P$2,0))</f>
        <v>147373.41</v>
      </c>
      <c r="I12" s="23">
        <f>INDEX([3]Sinalização!$B$2:$J$120,MATCH(A12,[3]Sinalização!$A$2:$A$120,0),MATCH($I$1,[3]Sinalização!$B$1:$J$1,0))</f>
        <v>0</v>
      </c>
      <c r="J12" s="15">
        <f>I12/H12</f>
        <v>0</v>
      </c>
      <c r="K12">
        <v>100</v>
      </c>
      <c r="L12" t="e">
        <f>INDEX([4]!Tabela1[[UNIDADE]:[Grau de consolidação (FAUC 2019)]],MATCH(A12,[4]!Tabela1[ID CNUC],0),MATCH($L$2,[4]!Tabela1[[#Headers],[UNIDADE]:[Grau de consolidação (FAUC 2019)]],0))</f>
        <v>#REF!</v>
      </c>
    </row>
    <row r="13" spans="1:12" ht="15.75" hidden="1" thickBot="1">
      <c r="A13" s="5">
        <v>448</v>
      </c>
      <c r="B13" s="6" t="s">
        <v>76</v>
      </c>
      <c r="C13" s="9" t="s">
        <v>89</v>
      </c>
      <c r="D13" s="6" t="s">
        <v>11</v>
      </c>
      <c r="E13" s="6">
        <v>15</v>
      </c>
      <c r="F13" s="6">
        <v>30</v>
      </c>
      <c r="G13" s="6">
        <v>2</v>
      </c>
      <c r="H13" s="13">
        <f>INDEX('[2]Resumo MR'!$B$3:$P$131,MATCH(A13,'[2]Resumo MR'!$A$3:$A$131,0),MATCH($H$1,'[2]Resumo MR'!$B$2:$P$2,0))</f>
        <v>58446.64</v>
      </c>
      <c r="I13" s="13">
        <f>INDEX([3]Sinalização!$B$2:$J$120,MATCH(A13,[3]Sinalização!$A$2:$A$120,0),MATCH($I$1,[3]Sinalização!$B$1:$J$1,0))</f>
        <v>0</v>
      </c>
      <c r="J13" s="15">
        <f>I13/H13</f>
        <v>0</v>
      </c>
      <c r="K13">
        <v>100</v>
      </c>
    </row>
    <row r="14" spans="1:12" ht="15.75" hidden="1" thickBot="1">
      <c r="A14" s="5">
        <v>1033</v>
      </c>
      <c r="B14" s="6" t="s">
        <v>40</v>
      </c>
      <c r="C14" s="9" t="s">
        <v>123</v>
      </c>
      <c r="D14" s="6" t="s">
        <v>11</v>
      </c>
      <c r="E14" s="6">
        <v>15</v>
      </c>
      <c r="F14" s="6">
        <v>15</v>
      </c>
      <c r="G14" s="6">
        <v>2</v>
      </c>
      <c r="H14" s="13">
        <f>INDEX('[2]Resumo MR'!$B$3:$P$131,MATCH(A14,'[2]Resumo MR'!$A$3:$A$131,0),MATCH($H$1,'[2]Resumo MR'!$B$2:$P$2,0))</f>
        <v>69977.290000000008</v>
      </c>
      <c r="I14" s="13">
        <f>INDEX([3]Sinalização!$B$2:$J$120,MATCH(A14,[3]Sinalização!$A$2:$A$120,0),MATCH($I$1,[3]Sinalização!$B$1:$J$1,0))</f>
        <v>42754.25</v>
      </c>
      <c r="J14" s="15">
        <f>I14/H14</f>
        <v>0.61097321716802688</v>
      </c>
      <c r="K14">
        <v>30</v>
      </c>
    </row>
    <row r="15" spans="1:12" ht="15.75" thickBot="1">
      <c r="A15" s="5">
        <v>207</v>
      </c>
      <c r="B15" s="6" t="s">
        <v>9</v>
      </c>
      <c r="C15" s="7" t="s">
        <v>104</v>
      </c>
      <c r="D15" s="6" t="s">
        <v>28</v>
      </c>
      <c r="E15" s="6">
        <v>30</v>
      </c>
      <c r="F15" s="6">
        <v>90</v>
      </c>
      <c r="G15" s="6">
        <v>3</v>
      </c>
      <c r="H15" s="13">
        <f>INDEX('[2]Resumo MR'!$B$3:$P$131,MATCH(A15,'[2]Resumo MR'!$A$3:$A$131,0),MATCH($H$1,'[2]Resumo MR'!$B$2:$P$2,0))</f>
        <v>0</v>
      </c>
      <c r="I15" s="13">
        <f>INDEX([3]Sinalização!$B$2:$J$120,MATCH(A15,[3]Sinalização!$A$2:$A$120,0),MATCH($I$1,[3]Sinalização!$B$1:$J$1,0))</f>
        <v>0</v>
      </c>
      <c r="J15" s="15">
        <v>0</v>
      </c>
      <c r="K15">
        <v>100</v>
      </c>
      <c r="L15" t="e">
        <f>INDEX([4]!Tabela1[[UNIDADE]:[Grau de consolidação (FAUC 2019)]],MATCH(A15,[4]!Tabela1[ID CNUC],0),MATCH($L$2,[4]!Tabela1[[#Headers],[UNIDADE]:[Grau de consolidação (FAUC 2019)]],0))</f>
        <v>#REF!</v>
      </c>
    </row>
    <row r="16" spans="1:12" ht="15.75" thickBot="1">
      <c r="A16" s="5">
        <v>210</v>
      </c>
      <c r="B16" s="6" t="s">
        <v>9</v>
      </c>
      <c r="C16" s="7" t="s">
        <v>113</v>
      </c>
      <c r="D16" s="6" t="s">
        <v>28</v>
      </c>
      <c r="E16" s="6">
        <v>30</v>
      </c>
      <c r="F16" s="6">
        <v>30</v>
      </c>
      <c r="G16" s="6">
        <v>3</v>
      </c>
      <c r="H16" s="13">
        <f>INDEX('[2]Resumo MR'!$B$3:$P$131,MATCH(A16,'[2]Resumo MR'!$A$3:$A$131,0),MATCH($H$1,'[2]Resumo MR'!$B$2:$P$2,0))</f>
        <v>22110</v>
      </c>
      <c r="I16" s="13">
        <f>INDEX([3]Sinalização!$B$2:$J$120,MATCH(A16,[3]Sinalização!$A$2:$A$120,0),MATCH($I$1,[3]Sinalização!$B$1:$J$1,0))</f>
        <v>22110</v>
      </c>
      <c r="J16" s="15">
        <f t="shared" ref="J16:J23" si="0">I16/H16</f>
        <v>1</v>
      </c>
      <c r="K16">
        <v>100</v>
      </c>
      <c r="L16" t="e">
        <f>INDEX([4]!Tabela1[[UNIDADE]:[Grau de consolidação (FAUC 2019)]],MATCH(A16,[4]!Tabela1[ID CNUC],0),MATCH($L$2,[4]!Tabela1[[#Headers],[UNIDADE]:[Grau de consolidação (FAUC 2019)]],0))</f>
        <v>#REF!</v>
      </c>
    </row>
    <row r="17" spans="1:12" ht="15.75" thickBot="1">
      <c r="A17" s="5">
        <v>213</v>
      </c>
      <c r="B17" s="6" t="s">
        <v>9</v>
      </c>
      <c r="C17" s="9" t="s">
        <v>124</v>
      </c>
      <c r="D17" s="6" t="s">
        <v>28</v>
      </c>
      <c r="E17" s="6">
        <v>90</v>
      </c>
      <c r="F17" s="6">
        <v>100</v>
      </c>
      <c r="G17" s="6">
        <v>4</v>
      </c>
      <c r="H17" s="13">
        <f>INDEX('[2]Resumo MR'!$B$3:$P$131,MATCH(A17,'[2]Resumo MR'!$A$3:$A$131,0),MATCH($H$1,'[2]Resumo MR'!$B$2:$P$2,0))</f>
        <v>6245.38</v>
      </c>
      <c r="I17" s="13">
        <f>INDEX([3]Sinalização!$B$2:$J$120,MATCH(A17,[3]Sinalização!$A$2:$A$120,0),MATCH($I$1,[3]Sinalização!$B$1:$J$1,0))</f>
        <v>6245.38</v>
      </c>
      <c r="J17" s="15">
        <f t="shared" si="0"/>
        <v>1</v>
      </c>
      <c r="K17">
        <v>100</v>
      </c>
      <c r="L17" t="e">
        <f>INDEX([4]!Tabela1[[UNIDADE]:[Grau de consolidação (FAUC 2019)]],MATCH(A17,[4]!Tabela1[ID CNUC],0),MATCH($L$2,[4]!Tabela1[[#Headers],[UNIDADE]:[Grau de consolidação (FAUC 2019)]],0))</f>
        <v>#REF!</v>
      </c>
    </row>
    <row r="18" spans="1:12" ht="15.75" thickBot="1">
      <c r="A18" s="5">
        <v>209</v>
      </c>
      <c r="B18" s="6" t="s">
        <v>9</v>
      </c>
      <c r="C18" s="8" t="s">
        <v>90</v>
      </c>
      <c r="D18" s="6" t="s">
        <v>28</v>
      </c>
      <c r="E18" s="6">
        <v>30</v>
      </c>
      <c r="F18" s="6">
        <v>90</v>
      </c>
      <c r="G18" s="6">
        <v>3</v>
      </c>
      <c r="H18" s="13">
        <f>INDEX('[2]Resumo MR'!$B$3:$P$131,MATCH(A18,'[2]Resumo MR'!$A$3:$A$131,0),MATCH($H$1,'[2]Resumo MR'!$B$2:$P$2,0))</f>
        <v>65038.020000000004</v>
      </c>
      <c r="I18" s="13">
        <f>INDEX([3]Sinalização!$B$2:$J$120,MATCH(A18,[3]Sinalização!$A$2:$A$120,0),MATCH($I$1,[3]Sinalização!$B$1:$J$1,0))</f>
        <v>28561.4499</v>
      </c>
      <c r="J18" s="15">
        <f t="shared" si="0"/>
        <v>0.43915005253849976</v>
      </c>
      <c r="K18">
        <v>100</v>
      </c>
      <c r="L18" t="e">
        <f>INDEX([4]!Tabela1[[UNIDADE]:[Grau de consolidação (FAUC 2019)]],MATCH(A18,[4]!Tabela1[ID CNUC],0),MATCH($L$2,[4]!Tabela1[[#Headers],[UNIDADE]:[Grau de consolidação (FAUC 2019)]],0))</f>
        <v>#REF!</v>
      </c>
    </row>
    <row r="19" spans="1:12" ht="15.75" thickBot="1">
      <c r="A19" s="5">
        <v>222</v>
      </c>
      <c r="B19" s="6" t="s">
        <v>9</v>
      </c>
      <c r="C19" s="7" t="s">
        <v>101</v>
      </c>
      <c r="D19" s="6" t="s">
        <v>28</v>
      </c>
      <c r="E19" s="6">
        <v>15</v>
      </c>
      <c r="F19" s="6">
        <v>30</v>
      </c>
      <c r="G19" s="6">
        <v>2</v>
      </c>
      <c r="H19" s="13">
        <f>INDEX('[2]Resumo MR'!$B$3:$P$131,MATCH(A19,'[2]Resumo MR'!$A$3:$A$131,0),MATCH($H$1,'[2]Resumo MR'!$B$2:$P$2,0))</f>
        <v>83299.22</v>
      </c>
      <c r="I19" s="13">
        <f>INDEX([3]Sinalização!$B$2:$J$120,MATCH(A19,[3]Sinalização!$A$2:$A$120,0),MATCH($I$1,[3]Sinalização!$B$1:$J$1,0))</f>
        <v>22800</v>
      </c>
      <c r="J19" s="15">
        <f t="shared" si="0"/>
        <v>0.27371204676346311</v>
      </c>
      <c r="K19">
        <v>100</v>
      </c>
      <c r="L19" t="e">
        <f>INDEX([4]!Tabela1[[UNIDADE]:[Grau de consolidação (FAUC 2019)]],MATCH(A19,[4]!Tabela1[ID CNUC],0),MATCH($L$2,[4]!Tabela1[[#Headers],[UNIDADE]:[Grau de consolidação (FAUC 2019)]],0))</f>
        <v>#REF!</v>
      </c>
    </row>
    <row r="20" spans="1:12" ht="15.75" thickBot="1">
      <c r="A20" s="5">
        <v>242</v>
      </c>
      <c r="B20" s="6" t="s">
        <v>9</v>
      </c>
      <c r="C20" s="9" t="s">
        <v>125</v>
      </c>
      <c r="D20" s="6" t="s">
        <v>28</v>
      </c>
      <c r="E20" s="6">
        <v>30</v>
      </c>
      <c r="F20" s="6">
        <v>100</v>
      </c>
      <c r="G20" s="6">
        <v>3</v>
      </c>
      <c r="H20" s="13">
        <f>INDEX('[2]Resumo MR'!$B$3:$P$131,MATCH(A20,'[2]Resumo MR'!$A$3:$A$131,0),MATCH($H$1,'[2]Resumo MR'!$B$2:$P$2,0))</f>
        <v>22591.71</v>
      </c>
      <c r="I20" s="13">
        <f>INDEX([3]Sinalização!$B$2:$J$120,MATCH(A20,[3]Sinalização!$A$2:$A$120,0),MATCH($I$1,[3]Sinalização!$B$1:$J$1,0))</f>
        <v>2281.89</v>
      </c>
      <c r="J20" s="15">
        <f t="shared" si="0"/>
        <v>0.10100563436765078</v>
      </c>
      <c r="K20">
        <v>100</v>
      </c>
      <c r="L20" t="e">
        <f>INDEX([4]!Tabela1[[UNIDADE]:[Grau de consolidação (FAUC 2019)]],MATCH(A20,[4]!Tabela1[ID CNUC],0),MATCH($L$2,[4]!Tabela1[[#Headers],[UNIDADE]:[Grau de consolidação (FAUC 2019)]],0))</f>
        <v>#REF!</v>
      </c>
    </row>
    <row r="21" spans="1:12" ht="15.75" hidden="1" thickBot="1">
      <c r="A21" s="5">
        <v>3134</v>
      </c>
      <c r="B21" s="6" t="s">
        <v>9</v>
      </c>
      <c r="C21" s="7" t="s">
        <v>71</v>
      </c>
      <c r="D21" s="6" t="s">
        <v>11</v>
      </c>
      <c r="E21" s="6">
        <v>15</v>
      </c>
      <c r="F21" s="6">
        <v>30</v>
      </c>
      <c r="G21" s="6">
        <v>2</v>
      </c>
      <c r="H21" s="13">
        <f>INDEX('[2]Resumo MR'!$B$3:$P$131,MATCH(A21,'[2]Resumo MR'!$A$3:$A$131,0),MATCH($H$1,'[2]Resumo MR'!$B$2:$P$2,0))</f>
        <v>22000</v>
      </c>
      <c r="I21" s="13">
        <f>INDEX([3]Sinalização!$B$2:$J$120,MATCH(A21,[3]Sinalização!$A$2:$A$120,0),MATCH($I$1,[3]Sinalização!$B$1:$J$1,0))</f>
        <v>0</v>
      </c>
      <c r="J21" s="15">
        <f t="shared" si="0"/>
        <v>0</v>
      </c>
      <c r="K21">
        <v>100</v>
      </c>
    </row>
    <row r="22" spans="1:12" ht="15.75" hidden="1" thickBot="1">
      <c r="A22" s="5">
        <v>3133</v>
      </c>
      <c r="B22" s="6" t="s">
        <v>9</v>
      </c>
      <c r="C22" s="7" t="s">
        <v>70</v>
      </c>
      <c r="D22" s="6" t="s">
        <v>11</v>
      </c>
      <c r="E22" s="6">
        <v>15</v>
      </c>
      <c r="F22" s="6">
        <v>30</v>
      </c>
      <c r="G22" s="6">
        <v>2</v>
      </c>
      <c r="H22" s="13">
        <f>INDEX('[2]Resumo MR'!$B$3:$P$131,MATCH(A22,'[2]Resumo MR'!$A$3:$A$131,0),MATCH($H$1,'[2]Resumo MR'!$B$2:$P$2,0))</f>
        <v>37937.65</v>
      </c>
      <c r="I22" s="13">
        <f>INDEX([3]Sinalização!$B$2:$J$120,MATCH(A22,[3]Sinalização!$A$2:$A$120,0),MATCH($I$1,[3]Sinalização!$B$1:$J$1,0))</f>
        <v>2160.44</v>
      </c>
      <c r="J22" s="15">
        <f t="shared" si="0"/>
        <v>5.6947122449598223E-2</v>
      </c>
      <c r="K22">
        <v>100</v>
      </c>
    </row>
    <row r="23" spans="1:12" ht="15.75" hidden="1" thickBot="1">
      <c r="A23" s="5">
        <v>3132</v>
      </c>
      <c r="B23" s="6" t="s">
        <v>9</v>
      </c>
      <c r="C23" s="9" t="s">
        <v>65</v>
      </c>
      <c r="D23" s="6" t="s">
        <v>11</v>
      </c>
      <c r="E23" s="6">
        <v>15</v>
      </c>
      <c r="F23" s="6">
        <v>30</v>
      </c>
      <c r="G23" s="6">
        <v>2</v>
      </c>
      <c r="H23" s="13">
        <f>INDEX('[2]Resumo MR'!$B$3:$P$131,MATCH(A23,'[2]Resumo MR'!$A$3:$A$131,0),MATCH($H$1,'[2]Resumo MR'!$B$2:$P$2,0))</f>
        <v>21943</v>
      </c>
      <c r="I23" s="13">
        <f>INDEX([3]Sinalização!$B$2:$J$120,MATCH(A23,[3]Sinalização!$A$2:$A$120,0),MATCH($I$1,[3]Sinalização!$B$1:$J$1,0))</f>
        <v>0</v>
      </c>
      <c r="J23" s="15">
        <f t="shared" si="0"/>
        <v>0</v>
      </c>
      <c r="K23">
        <v>100</v>
      </c>
    </row>
    <row r="24" spans="1:12" ht="15.75" thickBot="1">
      <c r="A24" s="5">
        <v>280</v>
      </c>
      <c r="B24" s="6" t="s">
        <v>9</v>
      </c>
      <c r="C24" s="7" t="s">
        <v>105</v>
      </c>
      <c r="D24" s="6" t="s">
        <v>28</v>
      </c>
      <c r="E24" s="6">
        <v>30</v>
      </c>
      <c r="F24" s="6">
        <v>90</v>
      </c>
      <c r="G24" s="6">
        <v>3</v>
      </c>
      <c r="H24" s="13">
        <f>INDEX('[2]Resumo MR'!$B$3:$P$131,MATCH(A24,'[2]Resumo MR'!$A$3:$A$131,0),MATCH($H$1,'[2]Resumo MR'!$B$2:$P$2,0))</f>
        <v>0</v>
      </c>
      <c r="I24" s="13">
        <f>INDEX([3]Sinalização!$B$2:$J$120,MATCH(A24,[3]Sinalização!$A$2:$A$120,0),MATCH($I$1,[3]Sinalização!$B$1:$J$1,0))</f>
        <v>0</v>
      </c>
      <c r="J24" s="15">
        <v>0</v>
      </c>
      <c r="K24">
        <v>100</v>
      </c>
      <c r="L24" t="e">
        <f>INDEX([4]!Tabela1[[UNIDADE]:[Grau de consolidação (FAUC 2019)]],MATCH(A24,[4]!Tabela1[ID CNUC],0),MATCH($L$2,[4]!Tabela1[[#Headers],[UNIDADE]:[Grau de consolidação (FAUC 2019)]],0))</f>
        <v>#REF!</v>
      </c>
    </row>
    <row r="25" spans="1:12" ht="15.75" hidden="1" thickBot="1">
      <c r="A25" s="5">
        <v>1628</v>
      </c>
      <c r="B25" s="6" t="s">
        <v>9</v>
      </c>
      <c r="C25" s="9" t="s">
        <v>84</v>
      </c>
      <c r="D25" s="6" t="s">
        <v>11</v>
      </c>
      <c r="E25" s="6">
        <v>15</v>
      </c>
      <c r="F25" s="6">
        <v>15</v>
      </c>
      <c r="G25" s="6">
        <v>2</v>
      </c>
      <c r="H25" s="13">
        <f>INDEX('[2]Resumo MR'!$B$3:$P$131,MATCH(A25,'[2]Resumo MR'!$A$3:$A$131,0),MATCH($H$1,'[2]Resumo MR'!$B$2:$P$2,0))</f>
        <v>26150</v>
      </c>
      <c r="I25" s="13">
        <f>INDEX([3]Sinalização!$B$2:$J$120,MATCH(A25,[3]Sinalização!$A$2:$A$120,0),MATCH($I$1,[3]Sinalização!$B$1:$J$1,0))</f>
        <v>22793.489999999994</v>
      </c>
      <c r="J25" s="15">
        <f>I25/H25</f>
        <v>0.87164397705544916</v>
      </c>
      <c r="K25">
        <v>30</v>
      </c>
    </row>
    <row r="26" spans="1:12" ht="15.75" hidden="1" thickBot="1">
      <c r="A26" s="5">
        <v>283</v>
      </c>
      <c r="B26" s="6" t="s">
        <v>9</v>
      </c>
      <c r="C26" s="7" t="s">
        <v>126</v>
      </c>
      <c r="D26" s="6" t="s">
        <v>11</v>
      </c>
      <c r="E26" s="6">
        <v>15</v>
      </c>
      <c r="F26" s="6">
        <v>100</v>
      </c>
      <c r="G26" s="6">
        <v>2</v>
      </c>
      <c r="H26" s="13">
        <f>INDEX('[2]Resumo MR'!$B$3:$P$131,MATCH(A26,'[2]Resumo MR'!$A$3:$A$131,0),MATCH($H$1,'[2]Resumo MR'!$B$2:$P$2,0))</f>
        <v>18841</v>
      </c>
      <c r="I26" s="13">
        <f>INDEX([3]Sinalização!$B$2:$J$120,MATCH(A26,[3]Sinalização!$A$2:$A$120,0),MATCH($I$1,[3]Sinalização!$B$1:$J$1,0))</f>
        <v>3800</v>
      </c>
      <c r="J26" s="15">
        <f>I26/H26</f>
        <v>0.20168780850273341</v>
      </c>
      <c r="K26">
        <v>100</v>
      </c>
    </row>
    <row r="27" spans="1:12" ht="15.75" thickBot="1">
      <c r="A27" s="5">
        <v>258</v>
      </c>
      <c r="B27" s="6" t="s">
        <v>9</v>
      </c>
      <c r="C27" s="9" t="s">
        <v>127</v>
      </c>
      <c r="D27" s="6" t="s">
        <v>28</v>
      </c>
      <c r="E27" s="6">
        <v>30</v>
      </c>
      <c r="F27" s="6">
        <v>90</v>
      </c>
      <c r="G27" s="6">
        <v>3</v>
      </c>
      <c r="H27" s="13">
        <f>INDEX('[2]Resumo MR'!$B$3:$P$131,MATCH(A27,'[2]Resumo MR'!$A$3:$A$131,0),MATCH($H$1,'[2]Resumo MR'!$B$2:$P$2,0))</f>
        <v>0</v>
      </c>
      <c r="I27" s="13">
        <f>INDEX([3]Sinalização!$B$2:$J$120,MATCH(A27,[3]Sinalização!$A$2:$A$120,0),MATCH($I$1,[3]Sinalização!$B$1:$J$1,0))</f>
        <v>0</v>
      </c>
      <c r="J27" s="15">
        <v>0</v>
      </c>
      <c r="K27">
        <v>100</v>
      </c>
      <c r="L27" t="e">
        <f>INDEX([4]!Tabela1[[UNIDADE]:[Grau de consolidação (FAUC 2019)]],MATCH(A27,[4]!Tabela1[ID CNUC],0),MATCH($L$2,[4]!Tabela1[[#Headers],[UNIDADE]:[Grau de consolidação (FAUC 2019)]],0))</f>
        <v>#REF!</v>
      </c>
    </row>
    <row r="28" spans="1:12">
      <c r="A28" s="16">
        <v>260</v>
      </c>
      <c r="B28" s="17" t="s">
        <v>9</v>
      </c>
      <c r="C28" s="18" t="s">
        <v>91</v>
      </c>
      <c r="D28" s="17" t="s">
        <v>28</v>
      </c>
      <c r="E28" s="17">
        <v>30</v>
      </c>
      <c r="F28" s="17">
        <v>30</v>
      </c>
      <c r="G28" s="17">
        <v>3</v>
      </c>
      <c r="H28" s="19">
        <f>INDEX('[2]Resumo MR'!$B$3:$P$131,MATCH(A28,'[2]Resumo MR'!$A$3:$A$131,0),MATCH($H$1,'[2]Resumo MR'!$B$2:$P$2,0))</f>
        <v>22000</v>
      </c>
      <c r="I28" s="19">
        <f>INDEX([3]Sinalização!$B$2:$J$120,MATCH(A28,[3]Sinalização!$A$2:$A$120,0),MATCH($I$1,[3]Sinalização!$B$1:$J$1,0))</f>
        <v>0</v>
      </c>
      <c r="J28" s="15">
        <f>I28/H28</f>
        <v>0</v>
      </c>
      <c r="K28">
        <v>100</v>
      </c>
      <c r="L28" t="e">
        <f>INDEX([4]!Tabela1[[UNIDADE]:[Grau de consolidação (FAUC 2019)]],MATCH(A28,[4]!Tabela1[ID CNUC],0),MATCH($L$2,[4]!Tabela1[[#Headers],[UNIDADE]:[Grau de consolidação (FAUC 2019)]],0))</f>
        <v>#REF!</v>
      </c>
    </row>
    <row r="29" spans="1:12">
      <c r="A29" s="16"/>
      <c r="B29" s="17"/>
      <c r="C29" s="39"/>
      <c r="D29" s="17"/>
      <c r="E29" s="17"/>
      <c r="F29" s="17"/>
      <c r="G29" s="17"/>
      <c r="H29" s="19"/>
      <c r="I29" s="19"/>
      <c r="J29" s="19"/>
    </row>
    <row r="30" spans="1:12">
      <c r="A30" s="16"/>
      <c r="B30" s="17"/>
      <c r="C30" s="39"/>
      <c r="D30" s="17"/>
      <c r="E30" s="17"/>
      <c r="F30" s="17"/>
      <c r="G30" s="17"/>
      <c r="H30" s="19"/>
      <c r="I30" s="19"/>
      <c r="J30" s="19"/>
    </row>
    <row r="31" spans="1:12">
      <c r="A31" s="27"/>
      <c r="B31" s="27"/>
      <c r="C31" s="28" t="s">
        <v>0</v>
      </c>
      <c r="D31" s="27"/>
      <c r="E31" s="27"/>
      <c r="F31" s="27"/>
      <c r="G31" s="27"/>
      <c r="H31" s="29">
        <f>SUM(H3:H27)</f>
        <v>794740.55</v>
      </c>
      <c r="I31" s="29">
        <f>SUM(I3:I27)</f>
        <v>271436.20990000002</v>
      </c>
      <c r="J31" s="15">
        <f>I31/H31</f>
        <v>0.34154065738812495</v>
      </c>
    </row>
    <row r="32" spans="1:12">
      <c r="A32" s="27"/>
      <c r="B32" s="27"/>
      <c r="C32" s="25" t="s">
        <v>0</v>
      </c>
      <c r="D32" s="11"/>
      <c r="E32" s="11"/>
      <c r="F32" s="11"/>
      <c r="G32" s="11"/>
      <c r="H32" s="14">
        <f>SUMIF($D$3:$D$28,"II",H3:H28)</f>
        <v>506469.67</v>
      </c>
      <c r="I32" s="14">
        <f>SUMIF($D$3:$D$28,"II",I3:I28)</f>
        <v>199928.02990000002</v>
      </c>
      <c r="J32" s="15">
        <f>I32/H32</f>
        <v>0.39474827762144182</v>
      </c>
    </row>
  </sheetData>
  <autoFilter ref="A2:L28" xr:uid="{0D96DFB0-C066-470F-A8C1-46D39D944040}">
    <filterColumn colId="3">
      <filters>
        <filter val="II"/>
      </filters>
    </filterColumn>
    <sortState xmlns:xlrd2="http://schemas.microsoft.com/office/spreadsheetml/2017/richdata2" ref="A3:L28">
      <sortCondition ref="C2:C28"/>
    </sortState>
  </autoFilter>
  <sortState xmlns:xlrd2="http://schemas.microsoft.com/office/spreadsheetml/2017/richdata2" ref="A3:J28">
    <sortCondition descending="1" ref="J3:J28"/>
    <sortCondition descending="1" ref="H3:H28"/>
  </sortState>
  <conditionalFormatting sqref="J3:J28 J31">
    <cfRule type="colorScale" priority="8">
      <colorScale>
        <cfvo type="min"/>
        <cfvo type="percentile" val="50"/>
        <cfvo type="max"/>
        <color rgb="FFF8696B"/>
        <color rgb="FFFFEB84"/>
        <color rgb="FF63BE7B"/>
      </colorScale>
    </cfRule>
  </conditionalFormatting>
  <conditionalFormatting sqref="J11">
    <cfRule type="colorScale" priority="7">
      <colorScale>
        <cfvo type="min"/>
        <cfvo type="percentile" val="50"/>
        <cfvo type="max"/>
        <color rgb="FFF8696B"/>
        <color rgb="FFFFEB84"/>
        <color rgb="FF63BE7B"/>
      </colorScale>
    </cfRule>
  </conditionalFormatting>
  <conditionalFormatting sqref="J13:J14">
    <cfRule type="colorScale" priority="6">
      <colorScale>
        <cfvo type="min"/>
        <cfvo type="percentile" val="50"/>
        <cfvo type="max"/>
        <color rgb="FFF8696B"/>
        <color rgb="FFFFEB84"/>
        <color rgb="FF63BE7B"/>
      </colorScale>
    </cfRule>
  </conditionalFormatting>
  <conditionalFormatting sqref="J3:J28">
    <cfRule type="colorScale" priority="5">
      <colorScale>
        <cfvo type="min"/>
        <cfvo type="percentile" val="50"/>
        <cfvo type="max"/>
        <color rgb="FFF8696B"/>
        <color rgb="FFFFEB84"/>
        <color rgb="FF63BE7B"/>
      </colorScale>
    </cfRule>
  </conditionalFormatting>
  <conditionalFormatting sqref="J32">
    <cfRule type="colorScale" priority="3">
      <colorScale>
        <cfvo type="min"/>
        <cfvo type="percentile" val="50"/>
        <cfvo type="max"/>
        <color rgb="FFF8696B"/>
        <color rgb="FFFFEB84"/>
        <color rgb="FF63BE7B"/>
      </colorScale>
    </cfRule>
  </conditionalFormatting>
  <conditionalFormatting sqref="J32">
    <cfRule type="colorScale" priority="2">
      <colorScale>
        <cfvo type="min"/>
        <cfvo type="percentile" val="50"/>
        <cfvo type="max"/>
        <color rgb="FFF8696B"/>
        <color rgb="FFFFEB84"/>
        <color rgb="FF63BE7B"/>
      </colorScale>
    </cfRule>
  </conditionalFormatting>
  <conditionalFormatting sqref="J32">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8C337A-372D-4948-90C9-61F5EA8ABB4B}">
  <dimension ref="A1:L32"/>
  <sheetViews>
    <sheetView topLeftCell="A13" workbookViewId="0">
      <selection activeCell="I32" sqref="I32"/>
    </sheetView>
  </sheetViews>
  <sheetFormatPr defaultRowHeight="15"/>
  <cols>
    <col min="1" max="1" width="5" bestFit="1" customWidth="1"/>
    <col min="2" max="2" width="7" bestFit="1" customWidth="1"/>
    <col min="3" max="3" width="34.85546875" bestFit="1" customWidth="1"/>
    <col min="4" max="4" width="3.28515625" bestFit="1" customWidth="1"/>
    <col min="5" max="6" width="5.85546875" customWidth="1"/>
    <col min="7" max="7" width="4.140625" customWidth="1"/>
    <col min="8" max="8" width="13.28515625" bestFit="1" customWidth="1"/>
    <col min="9" max="9" width="14.7109375" bestFit="1" customWidth="1"/>
  </cols>
  <sheetData>
    <row r="1" spans="1:12" ht="26.25">
      <c r="A1" s="1"/>
      <c r="B1" s="1"/>
      <c r="C1" s="1"/>
      <c r="D1" s="2"/>
      <c r="E1" s="2">
        <v>2020</v>
      </c>
      <c r="F1" s="2"/>
      <c r="G1" s="2"/>
      <c r="H1" s="4" t="s">
        <v>128</v>
      </c>
      <c r="I1" s="4" t="s">
        <v>1</v>
      </c>
      <c r="J1" s="4"/>
      <c r="K1" t="s">
        <v>93</v>
      </c>
    </row>
    <row r="2" spans="1:12" ht="52.5" customHeight="1">
      <c r="A2" s="1" t="s">
        <v>2</v>
      </c>
      <c r="B2" s="1" t="s">
        <v>3</v>
      </c>
      <c r="C2" s="1" t="s">
        <v>4</v>
      </c>
      <c r="D2" s="2" t="s">
        <v>5</v>
      </c>
      <c r="E2" s="2" t="s">
        <v>60</v>
      </c>
      <c r="F2" s="2" t="s">
        <v>61</v>
      </c>
      <c r="G2" s="2" t="s">
        <v>62</v>
      </c>
      <c r="H2" s="4" t="s">
        <v>6</v>
      </c>
      <c r="I2" s="3" t="s">
        <v>7</v>
      </c>
      <c r="J2" s="4" t="s">
        <v>8</v>
      </c>
      <c r="K2" t="s">
        <v>63</v>
      </c>
      <c r="L2" t="s">
        <v>118</v>
      </c>
    </row>
    <row r="3" spans="1:12" ht="15.75" thickBot="1">
      <c r="A3" s="5">
        <v>47</v>
      </c>
      <c r="B3" s="6" t="s">
        <v>9</v>
      </c>
      <c r="C3" s="8" t="s">
        <v>112</v>
      </c>
      <c r="D3" s="6" t="s">
        <v>28</v>
      </c>
      <c r="E3" s="6">
        <v>15</v>
      </c>
      <c r="F3" s="6">
        <v>60</v>
      </c>
      <c r="G3" s="6">
        <v>3</v>
      </c>
      <c r="H3" s="13">
        <f>INDEX('[2]Resumo MR'!$B$3:$P$131,MATCH(A3,'[2]Resumo MR'!$A$3:$A$131,0),MATCH($H$1,'[2]Resumo MR'!$B$2:$P$2,0))</f>
        <v>0</v>
      </c>
      <c r="I3" s="13">
        <v>0</v>
      </c>
      <c r="J3" s="15">
        <v>0</v>
      </c>
      <c r="K3">
        <v>100</v>
      </c>
      <c r="L3" t="e">
        <f>INDEX([4]!Tabela1[[UNIDADE]:[Grau de consolidação (FAUC 2019)]],MATCH(A3,[4]!Tabela1[ID CNUC],0),MATCH($L$2,[4]!Tabela1[[#Headers],[UNIDADE]:[Grau de consolidação (FAUC 2019)]],0))</f>
        <v>#REF!</v>
      </c>
    </row>
    <row r="4" spans="1:12" ht="15.75" thickBot="1">
      <c r="A4" s="5">
        <v>72</v>
      </c>
      <c r="B4" s="6" t="s">
        <v>9</v>
      </c>
      <c r="C4" s="7" t="s">
        <v>129</v>
      </c>
      <c r="D4" s="6" t="s">
        <v>28</v>
      </c>
      <c r="E4" s="6">
        <v>15</v>
      </c>
      <c r="F4" s="6">
        <v>60</v>
      </c>
      <c r="G4" s="6">
        <v>3</v>
      </c>
      <c r="H4" s="13">
        <f>INDEX('[2]Resumo MR'!$B$3:$P$131,MATCH(A4,'[2]Resumo MR'!$A$3:$A$131,0),MATCH($H$1,'[2]Resumo MR'!$B$2:$P$2,0))</f>
        <v>710000</v>
      </c>
      <c r="I4" s="13">
        <f>INDEX([3]Demarcação!$B$2:$J$120,MATCH(A4,[3]Demarcação!$A$2:$A$120,0),MATCH($I$1,[3]Demarcação!$B$1:$J$1,0))</f>
        <v>5391.77</v>
      </c>
      <c r="J4" s="15">
        <f>I4/H4</f>
        <v>7.5940422535211273E-3</v>
      </c>
      <c r="K4">
        <v>100</v>
      </c>
      <c r="L4" t="e">
        <f>INDEX([4]!Tabela1[[UNIDADE]:[Grau de consolidação (FAUC 2019)]],MATCH(A4,[4]!Tabela1[ID CNUC],0),MATCH($L$2,[4]!Tabela1[[#Headers],[UNIDADE]:[Grau de consolidação (FAUC 2019)]],0))</f>
        <v>#REF!</v>
      </c>
    </row>
    <row r="5" spans="1:12" ht="15.75" thickBot="1">
      <c r="A5" s="5">
        <v>68</v>
      </c>
      <c r="B5" s="6" t="s">
        <v>9</v>
      </c>
      <c r="C5" s="7" t="s">
        <v>119</v>
      </c>
      <c r="D5" s="6" t="s">
        <v>28</v>
      </c>
      <c r="E5" s="6">
        <v>15</v>
      </c>
      <c r="F5" s="6">
        <v>60</v>
      </c>
      <c r="G5" s="6">
        <v>3</v>
      </c>
      <c r="H5" s="13">
        <f>INDEX('[2]Resumo MR'!$B$3:$P$131,MATCH(A5,'[2]Resumo MR'!$A$3:$A$131,0),MATCH($H$1,'[2]Resumo MR'!$B$2:$P$2,0))</f>
        <v>317331</v>
      </c>
      <c r="I5" s="13">
        <v>0</v>
      </c>
      <c r="J5" s="15">
        <f>I5/H5</f>
        <v>0</v>
      </c>
      <c r="K5">
        <v>100</v>
      </c>
      <c r="L5" t="e">
        <f>INDEX([4]!Tabela1[[UNIDADE]:[Grau de consolidação (FAUC 2019)]],MATCH(A5,[4]!Tabela1[ID CNUC],0),MATCH($L$2,[4]!Tabela1[[#Headers],[UNIDADE]:[Grau de consolidação (FAUC 2019)]],0))</f>
        <v>#REF!</v>
      </c>
    </row>
    <row r="6" spans="1:12" ht="15.75" thickBot="1">
      <c r="A6" s="5">
        <v>151</v>
      </c>
      <c r="B6" s="6" t="s">
        <v>9</v>
      </c>
      <c r="C6" s="7" t="s">
        <v>100</v>
      </c>
      <c r="D6" s="6" t="s">
        <v>28</v>
      </c>
      <c r="E6" s="6">
        <v>15</v>
      </c>
      <c r="F6" s="6">
        <v>60</v>
      </c>
      <c r="G6" s="6">
        <v>3</v>
      </c>
      <c r="H6" s="13">
        <f>INDEX('[2]Resumo MR'!$B$3:$P$131,MATCH(A6,'[2]Resumo MR'!$A$3:$A$131,0),MATCH($H$1,'[2]Resumo MR'!$B$2:$P$2,0))</f>
        <v>380000</v>
      </c>
      <c r="I6" s="13">
        <v>0</v>
      </c>
      <c r="J6" s="15">
        <f>I6/H6</f>
        <v>0</v>
      </c>
      <c r="K6">
        <v>100</v>
      </c>
      <c r="L6" t="e">
        <f>INDEX([4]!Tabela1[[UNIDADE]:[Grau de consolidação (FAUC 2019)]],MATCH(A6,[4]!Tabela1[ID CNUC],0),MATCH($L$2,[4]!Tabela1[[#Headers],[UNIDADE]:[Grau de consolidação (FAUC 2019)]],0))</f>
        <v>#REF!</v>
      </c>
    </row>
    <row r="7" spans="1:12" ht="15.75" thickBot="1">
      <c r="A7" s="5">
        <v>169</v>
      </c>
      <c r="B7" s="6" t="s">
        <v>9</v>
      </c>
      <c r="C7" s="7" t="s">
        <v>115</v>
      </c>
      <c r="D7" s="6" t="s">
        <v>28</v>
      </c>
      <c r="E7" s="6">
        <v>0</v>
      </c>
      <c r="F7" s="6">
        <v>15</v>
      </c>
      <c r="G7" s="6">
        <v>1</v>
      </c>
      <c r="H7" s="13">
        <f>INDEX('[2]Resumo MR'!$B$3:$P$131,MATCH(A7,'[2]Resumo MR'!$A$3:$A$131,0),MATCH($H$1,'[2]Resumo MR'!$B$2:$P$2,0))</f>
        <v>0</v>
      </c>
      <c r="I7" s="13">
        <v>0</v>
      </c>
      <c r="J7" s="15">
        <v>0</v>
      </c>
      <c r="K7">
        <v>100</v>
      </c>
      <c r="L7" t="e">
        <f>INDEX([4]!Tabela1[[UNIDADE]:[Grau de consolidação (FAUC 2019)]],MATCH(A7,[4]!Tabela1[ID CNUC],0),MATCH($L$2,[4]!Tabela1[[#Headers],[UNIDADE]:[Grau de consolidação (FAUC 2019)]],0))</f>
        <v>#REF!</v>
      </c>
    </row>
    <row r="8" spans="1:12" ht="15.75" thickBot="1">
      <c r="A8" s="5">
        <v>267</v>
      </c>
      <c r="B8" s="6" t="s">
        <v>9</v>
      </c>
      <c r="C8" s="9" t="s">
        <v>107</v>
      </c>
      <c r="D8" s="6" t="s">
        <v>28</v>
      </c>
      <c r="E8" s="6">
        <v>10</v>
      </c>
      <c r="F8" s="6">
        <v>15</v>
      </c>
      <c r="G8" s="6">
        <v>2</v>
      </c>
      <c r="H8" s="13">
        <f>INDEX('[2]Resumo MR'!$B$3:$P$131,MATCH(A8,'[2]Resumo MR'!$A$3:$A$131,0),MATCH($H$1,'[2]Resumo MR'!$B$2:$P$2,0))</f>
        <v>0</v>
      </c>
      <c r="I8" s="13">
        <v>0</v>
      </c>
      <c r="J8" s="15">
        <v>0</v>
      </c>
      <c r="K8">
        <v>100</v>
      </c>
      <c r="L8" t="e">
        <f>INDEX([4]!Tabela1[[UNIDADE]:[Grau de consolidação (FAUC 2019)]],MATCH(A8,[4]!Tabela1[ID CNUC],0),MATCH($L$2,[4]!Tabela1[[#Headers],[UNIDADE]:[Grau de consolidação (FAUC 2019)]],0))</f>
        <v>#REF!</v>
      </c>
    </row>
    <row r="9" spans="1:12" ht="16.5" thickTop="1" thickBot="1">
      <c r="A9" s="20">
        <v>173</v>
      </c>
      <c r="B9" s="21" t="s">
        <v>9</v>
      </c>
      <c r="C9" s="71" t="s">
        <v>120</v>
      </c>
      <c r="D9" s="21" t="s">
        <v>28</v>
      </c>
      <c r="E9" s="21">
        <v>15</v>
      </c>
      <c r="F9" s="21">
        <v>60</v>
      </c>
      <c r="G9" s="21">
        <v>3</v>
      </c>
      <c r="H9" s="23">
        <f>INDEX('[2]Resumo MR'!$B$3:$P$131,MATCH(A9,'[2]Resumo MR'!$A$3:$A$131,0),MATCH($H$1,'[2]Resumo MR'!$B$2:$P$2,0))</f>
        <v>30000</v>
      </c>
      <c r="I9" s="23">
        <v>0</v>
      </c>
      <c r="J9" s="15">
        <f>I9/H9</f>
        <v>0</v>
      </c>
      <c r="K9">
        <v>100</v>
      </c>
    </row>
    <row r="10" spans="1:12" ht="15.75" thickBot="1">
      <c r="A10" s="5">
        <v>284</v>
      </c>
      <c r="B10" s="6" t="s">
        <v>9</v>
      </c>
      <c r="C10" s="8" t="s">
        <v>130</v>
      </c>
      <c r="D10" s="6" t="s">
        <v>28</v>
      </c>
      <c r="E10" s="6">
        <v>15</v>
      </c>
      <c r="F10" s="6">
        <v>15</v>
      </c>
      <c r="G10" s="6">
        <v>3</v>
      </c>
      <c r="H10" s="13">
        <f>INDEX('[2]Resumo MR'!$B$3:$P$131,MATCH(A10,'[2]Resumo MR'!$A$3:$A$131,0),MATCH($H$1,'[2]Resumo MR'!$B$2:$P$2,0))</f>
        <v>0</v>
      </c>
      <c r="I10" s="13">
        <f>INDEX([3]Demarcação!$B$2:$J$120,MATCH(A10,[3]Demarcação!$A$2:$A$120,0),MATCH($I$1,[3]Demarcação!$B$1:$J$1,0))</f>
        <v>480</v>
      </c>
      <c r="J10" s="15">
        <v>0</v>
      </c>
      <c r="K10">
        <v>100</v>
      </c>
      <c r="L10" t="e">
        <f>INDEX([4]!Tabela1[[UNIDADE]:[Grau de consolidação (FAUC 2019)]],MATCH(A10,[4]!Tabela1[ID CNUC],0),MATCH($L$2,[4]!Tabela1[[#Headers],[UNIDADE]:[Grau de consolidação (FAUC 2019)]],0))</f>
        <v>#REF!</v>
      </c>
    </row>
    <row r="11" spans="1:12" ht="15.75" thickBot="1">
      <c r="A11" s="5">
        <v>187</v>
      </c>
      <c r="B11" s="6" t="s">
        <v>9</v>
      </c>
      <c r="C11" s="7" t="s">
        <v>108</v>
      </c>
      <c r="D11" s="6" t="s">
        <v>28</v>
      </c>
      <c r="E11" s="6">
        <v>15</v>
      </c>
      <c r="F11" s="6">
        <v>60</v>
      </c>
      <c r="G11" s="6">
        <v>3</v>
      </c>
      <c r="H11" s="13">
        <f>INDEX('[2]Resumo MR'!$B$3:$P$131,MATCH(A11,'[2]Resumo MR'!$A$3:$A$131,0),MATCH($H$1,'[2]Resumo MR'!$B$2:$P$2,0))</f>
        <v>0</v>
      </c>
      <c r="I11" s="13">
        <v>0</v>
      </c>
      <c r="J11" s="15">
        <v>0</v>
      </c>
      <c r="K11">
        <v>100</v>
      </c>
      <c r="L11" t="e">
        <f>INDEX([4]!Tabela1[[UNIDADE]:[Grau de consolidação (FAUC 2019)]],MATCH(A11,[4]!Tabela1[ID CNUC],0),MATCH($L$2,[4]!Tabela1[[#Headers],[UNIDADE]:[Grau de consolidação (FAUC 2019)]],0))</f>
        <v>#REF!</v>
      </c>
    </row>
    <row r="12" spans="1:12" ht="15.75" thickBot="1">
      <c r="A12" s="5">
        <v>179</v>
      </c>
      <c r="B12" s="6" t="s">
        <v>9</v>
      </c>
      <c r="C12" s="9" t="s">
        <v>121</v>
      </c>
      <c r="D12" s="6" t="s">
        <v>28</v>
      </c>
      <c r="E12" s="6">
        <v>60</v>
      </c>
      <c r="F12" s="6">
        <v>100</v>
      </c>
      <c r="G12" s="6">
        <v>4</v>
      </c>
      <c r="H12" s="13">
        <f>INDEX('[2]Resumo MR'!$B$3:$P$131,MATCH(A12,'[2]Resumo MR'!$A$3:$A$131,0),MATCH($H$1,'[2]Resumo MR'!$B$2:$P$2,0))</f>
        <v>61586</v>
      </c>
      <c r="I12" s="13">
        <f>INDEX([3]Demarcação!$B$2:$J$120,MATCH(A12,[3]Demarcação!$A$2:$A$120,0),MATCH($I$1,[3]Demarcação!$B$1:$J$1,0))</f>
        <v>27837.9</v>
      </c>
      <c r="J12" s="15">
        <f>I12/H12</f>
        <v>0.45201669210534862</v>
      </c>
      <c r="K12">
        <v>100</v>
      </c>
    </row>
    <row r="13" spans="1:12" ht="15.75" thickBot="1">
      <c r="A13" s="5">
        <v>939</v>
      </c>
      <c r="B13" s="6" t="s">
        <v>109</v>
      </c>
      <c r="C13" s="9" t="s">
        <v>110</v>
      </c>
      <c r="D13" s="6" t="s">
        <v>28</v>
      </c>
      <c r="E13" s="6">
        <v>60</v>
      </c>
      <c r="F13" s="6">
        <v>60</v>
      </c>
      <c r="G13" s="6">
        <v>4</v>
      </c>
      <c r="H13" s="13">
        <f>INDEX('[2]Resumo MR'!$B$3:$P$131,MATCH(A13,'[2]Resumo MR'!$A$3:$A$131,0),MATCH($H$1,'[2]Resumo MR'!$B$2:$P$2,0))</f>
        <v>302926.15000000002</v>
      </c>
      <c r="I13" s="13">
        <f>INDEX([3]Demarcação!$B$2:$J$120,MATCH(A13,[3]Demarcação!$A$2:$A$120,0),MATCH($I$1,[3]Demarcação!$B$1:$J$1,0))</f>
        <v>48258.94</v>
      </c>
      <c r="J13" s="15">
        <f>I13/H13</f>
        <v>0.15930925738831064</v>
      </c>
      <c r="K13">
        <v>100</v>
      </c>
      <c r="L13" t="e">
        <f>INDEX([4]!Tabela1[[UNIDADE]:[Grau de consolidação (FAUC 2019)]],MATCH(A13,[4]!Tabela1[ID CNUC],0),MATCH($L$2,[4]!Tabela1[[#Headers],[UNIDADE]:[Grau de consolidação (FAUC 2019)]],0))</f>
        <v>#REF!</v>
      </c>
    </row>
    <row r="14" spans="1:12" ht="15.75" thickBot="1">
      <c r="A14" s="5">
        <v>1901</v>
      </c>
      <c r="B14" s="6" t="s">
        <v>76</v>
      </c>
      <c r="C14" s="7" t="s">
        <v>122</v>
      </c>
      <c r="D14" s="6" t="s">
        <v>28</v>
      </c>
      <c r="E14" s="6">
        <v>60</v>
      </c>
      <c r="F14" s="6">
        <v>60</v>
      </c>
      <c r="G14" s="6">
        <v>4</v>
      </c>
      <c r="H14" s="13">
        <f>INDEX('[2]Resumo MR'!$B$3:$P$131,MATCH(A14,'[2]Resumo MR'!$A$3:$A$131,0),MATCH($H$1,'[2]Resumo MR'!$B$2:$P$2,0))</f>
        <v>117401.39000000001</v>
      </c>
      <c r="I14" s="13">
        <v>0</v>
      </c>
      <c r="J14" s="15">
        <f>I14/H14</f>
        <v>0</v>
      </c>
      <c r="K14">
        <v>100</v>
      </c>
    </row>
    <row r="15" spans="1:12" ht="15.75" thickBot="1">
      <c r="A15" s="5">
        <v>1007</v>
      </c>
      <c r="B15" s="6" t="s">
        <v>18</v>
      </c>
      <c r="C15" s="9" t="s">
        <v>111</v>
      </c>
      <c r="D15" s="6" t="s">
        <v>28</v>
      </c>
      <c r="E15" s="6">
        <v>60</v>
      </c>
      <c r="F15" s="6">
        <v>100</v>
      </c>
      <c r="G15" s="6">
        <v>4</v>
      </c>
      <c r="H15" s="13">
        <f>INDEX('[2]Resumo MR'!$B$3:$P$131,MATCH(A15,'[2]Resumo MR'!$A$3:$A$131,0),MATCH($H$1,'[2]Resumo MR'!$B$2:$P$2,0))</f>
        <v>42922.79</v>
      </c>
      <c r="I15" s="13">
        <v>0</v>
      </c>
      <c r="J15" s="15">
        <f>I15/H15</f>
        <v>0</v>
      </c>
      <c r="K15">
        <v>100</v>
      </c>
    </row>
    <row r="16" spans="1:12" ht="15.75" thickBot="1">
      <c r="A16" s="5">
        <v>985</v>
      </c>
      <c r="B16" s="6" t="s">
        <v>18</v>
      </c>
      <c r="C16" s="9" t="s">
        <v>131</v>
      </c>
      <c r="D16" s="6" t="s">
        <v>28</v>
      </c>
      <c r="E16" s="6">
        <v>60</v>
      </c>
      <c r="F16" s="6">
        <v>100</v>
      </c>
      <c r="G16" s="6">
        <v>4</v>
      </c>
      <c r="H16" s="13">
        <f>INDEX('[2]Resumo MR'!$B$3:$P$131,MATCH(A16,'[2]Resumo MR'!$A$3:$A$131,0),MATCH($H$1,'[2]Resumo MR'!$B$2:$P$2,0))</f>
        <v>186088.81</v>
      </c>
      <c r="I16" s="13">
        <f>INDEX([3]Demarcação!$B$2:$J$120,MATCH(A16,[3]Demarcação!$A$2:$A$120,0),MATCH($I$1,[3]Demarcação!$B$1:$J$1,0))</f>
        <v>60770.17</v>
      </c>
      <c r="J16" s="15">
        <f>I16/H16</f>
        <v>0.32656541787762522</v>
      </c>
      <c r="K16">
        <v>100</v>
      </c>
      <c r="L16" t="e">
        <f>INDEX([4]!Tabela1[[UNIDADE]:[Grau de consolidação (FAUC 2019)]],MATCH(A16,[4]!Tabela1[ID CNUC],0),MATCH($L$2,[4]!Tabela1[[#Headers],[UNIDADE]:[Grau de consolidação (FAUC 2019)]],0))</f>
        <v>#REF!</v>
      </c>
    </row>
    <row r="17" spans="1:12" ht="15.75" thickBot="1">
      <c r="A17" s="5">
        <v>207</v>
      </c>
      <c r="B17" s="6" t="s">
        <v>9</v>
      </c>
      <c r="C17" s="9" t="s">
        <v>104</v>
      </c>
      <c r="D17" s="6" t="s">
        <v>28</v>
      </c>
      <c r="E17" s="6">
        <v>0</v>
      </c>
      <c r="F17" s="6">
        <v>60</v>
      </c>
      <c r="G17" s="6">
        <v>1</v>
      </c>
      <c r="H17" s="13">
        <f>INDEX('[2]Resumo MR'!$B$3:$P$131,MATCH(A17,'[2]Resumo MR'!$A$3:$A$131,0),MATCH($H$1,'[2]Resumo MR'!$B$2:$P$2,0))</f>
        <v>0</v>
      </c>
      <c r="I17" s="13">
        <v>0</v>
      </c>
      <c r="J17" s="15">
        <v>0</v>
      </c>
      <c r="K17">
        <v>100</v>
      </c>
      <c r="L17" t="e">
        <f>INDEX([4]!Tabela1[[UNIDADE]:[Grau de consolidação (FAUC 2019)]],MATCH(A17,[4]!Tabela1[ID CNUC],0),MATCH($L$2,[4]!Tabela1[[#Headers],[UNIDADE]:[Grau de consolidação (FAUC 2019)]],0))</f>
        <v>#REF!</v>
      </c>
    </row>
    <row r="18" spans="1:12" ht="15.75" thickBot="1">
      <c r="A18" s="5">
        <v>208</v>
      </c>
      <c r="B18" s="6" t="s">
        <v>9</v>
      </c>
      <c r="C18" s="7" t="s">
        <v>132</v>
      </c>
      <c r="D18" s="6" t="s">
        <v>28</v>
      </c>
      <c r="E18" s="6">
        <v>15</v>
      </c>
      <c r="F18" s="6">
        <v>60</v>
      </c>
      <c r="G18" s="6">
        <v>3</v>
      </c>
      <c r="H18" s="13">
        <f>INDEX('[2]Resumo MR'!$B$3:$P$131,MATCH(A18,'[2]Resumo MR'!$A$3:$A$131,0),MATCH($H$1,'[2]Resumo MR'!$B$2:$P$2,0))</f>
        <v>499396</v>
      </c>
      <c r="I18" s="13">
        <f>INDEX([3]Demarcação!$B$2:$J$120,MATCH(A18,[3]Demarcação!$A$2:$A$120,0),MATCH($I$1,[3]Demarcação!$B$1:$J$1,0))</f>
        <v>1358.98</v>
      </c>
      <c r="J18" s="15">
        <f t="shared" ref="J18:J25" si="0">I18/H18</f>
        <v>2.7212472666981713E-3</v>
      </c>
      <c r="K18">
        <v>100</v>
      </c>
      <c r="L18" t="e">
        <f>INDEX([4]!Tabela1[[UNIDADE]:[Grau de consolidação (FAUC 2019)]],MATCH(A18,[4]!Tabela1[ID CNUC],0),MATCH($L$2,[4]!Tabela1[[#Headers],[UNIDADE]:[Grau de consolidação (FAUC 2019)]],0))</f>
        <v>#REF!</v>
      </c>
    </row>
    <row r="19" spans="1:12" ht="15.75" thickBot="1">
      <c r="A19" s="5">
        <v>210</v>
      </c>
      <c r="B19" s="6" t="s">
        <v>9</v>
      </c>
      <c r="C19" s="7" t="s">
        <v>113</v>
      </c>
      <c r="D19" s="6" t="s">
        <v>28</v>
      </c>
      <c r="E19" s="6">
        <v>15</v>
      </c>
      <c r="F19" s="6">
        <v>100</v>
      </c>
      <c r="G19" s="6">
        <v>3</v>
      </c>
      <c r="H19" s="13">
        <f>INDEX('[2]Resumo MR'!$B$3:$P$131,MATCH(A19,'[2]Resumo MR'!$A$3:$A$131,0),MATCH($H$1,'[2]Resumo MR'!$B$2:$P$2,0))</f>
        <v>60000</v>
      </c>
      <c r="I19" s="13">
        <v>0</v>
      </c>
      <c r="J19" s="15">
        <f t="shared" si="0"/>
        <v>0</v>
      </c>
      <c r="K19">
        <v>100</v>
      </c>
      <c r="L19" t="e">
        <f>INDEX([4]!Tabela1[[UNIDADE]:[Grau de consolidação (FAUC 2019)]],MATCH(A19,[4]!Tabela1[ID CNUC],0),MATCH($L$2,[4]!Tabela1[[#Headers],[UNIDADE]:[Grau de consolidação (FAUC 2019)]],0))</f>
        <v>#REF!</v>
      </c>
    </row>
    <row r="20" spans="1:12" ht="15.75" thickBot="1">
      <c r="A20" s="5">
        <v>211</v>
      </c>
      <c r="B20" s="6" t="s">
        <v>9</v>
      </c>
      <c r="C20" s="7" t="s">
        <v>133</v>
      </c>
      <c r="D20" s="6" t="s">
        <v>28</v>
      </c>
      <c r="E20" s="6">
        <v>15</v>
      </c>
      <c r="F20" s="6">
        <v>60</v>
      </c>
      <c r="G20" s="6">
        <v>3</v>
      </c>
      <c r="H20" s="13">
        <f>INDEX('[2]Resumo MR'!$B$3:$P$131,MATCH(A20,'[2]Resumo MR'!$A$3:$A$131,0),MATCH($H$1,'[2]Resumo MR'!$B$2:$P$2,0))</f>
        <v>400000</v>
      </c>
      <c r="I20" s="13">
        <v>0</v>
      </c>
      <c r="J20" s="15">
        <f t="shared" si="0"/>
        <v>0</v>
      </c>
      <c r="K20">
        <v>100</v>
      </c>
    </row>
    <row r="21" spans="1:12" ht="15.75" thickBot="1">
      <c r="A21" s="5">
        <v>213</v>
      </c>
      <c r="B21" s="6" t="s">
        <v>9</v>
      </c>
      <c r="C21" s="7" t="s">
        <v>124</v>
      </c>
      <c r="D21" s="6" t="s">
        <v>28</v>
      </c>
      <c r="E21" s="6">
        <v>15</v>
      </c>
      <c r="F21" s="6">
        <v>60</v>
      </c>
      <c r="G21" s="6">
        <v>3</v>
      </c>
      <c r="H21" s="13">
        <f>INDEX('[2]Resumo MR'!$B$3:$P$131,MATCH(A21,'[2]Resumo MR'!$A$3:$A$131,0),MATCH($H$1,'[2]Resumo MR'!$B$2:$P$2,0))</f>
        <v>750000</v>
      </c>
      <c r="I21" s="13">
        <v>0</v>
      </c>
      <c r="J21" s="15">
        <f t="shared" si="0"/>
        <v>0</v>
      </c>
      <c r="K21">
        <v>100</v>
      </c>
      <c r="L21" t="e">
        <f>INDEX([4]!Tabela1[[UNIDADE]:[Grau de consolidação (FAUC 2019)]],MATCH(A21,[4]!Tabela1[ID CNUC],0),MATCH($L$2,[4]!Tabela1[[#Headers],[UNIDADE]:[Grau de consolidação (FAUC 2019)]],0))</f>
        <v>#REF!</v>
      </c>
    </row>
    <row r="22" spans="1:12" ht="15.75" thickBot="1">
      <c r="A22" s="5">
        <v>209</v>
      </c>
      <c r="B22" s="6" t="s">
        <v>9</v>
      </c>
      <c r="C22" s="7" t="s">
        <v>90</v>
      </c>
      <c r="D22" s="6" t="s">
        <v>28</v>
      </c>
      <c r="E22" s="6">
        <v>10</v>
      </c>
      <c r="F22" s="6">
        <v>100</v>
      </c>
      <c r="G22" s="6">
        <v>2</v>
      </c>
      <c r="H22" s="13">
        <f>INDEX('[2]Resumo MR'!$B$3:$P$131,MATCH(A22,'[2]Resumo MR'!$A$3:$A$131,0),MATCH($H$1,'[2]Resumo MR'!$B$2:$P$2,0))</f>
        <v>43000</v>
      </c>
      <c r="I22" s="13">
        <v>0</v>
      </c>
      <c r="J22" s="15">
        <f t="shared" si="0"/>
        <v>0</v>
      </c>
      <c r="K22">
        <v>100</v>
      </c>
    </row>
    <row r="23" spans="1:12" ht="15.75" thickBot="1">
      <c r="A23" s="5">
        <v>220</v>
      </c>
      <c r="B23" s="6" t="s">
        <v>9</v>
      </c>
      <c r="C23" s="8" t="s">
        <v>134</v>
      </c>
      <c r="D23" s="6" t="s">
        <v>28</v>
      </c>
      <c r="E23" s="6">
        <v>15</v>
      </c>
      <c r="F23" s="6">
        <v>60</v>
      </c>
      <c r="G23" s="6">
        <v>3</v>
      </c>
      <c r="H23" s="13">
        <f>INDEX('[2]Resumo MR'!$B$3:$P$131,MATCH(A23,'[2]Resumo MR'!$A$3:$A$131,0),MATCH($H$1,'[2]Resumo MR'!$B$2:$P$2,0))</f>
        <v>430000</v>
      </c>
      <c r="I23" s="13">
        <f>INDEX([3]Demarcação!$B$2:$J$120,MATCH(A23,[3]Demarcação!$A$2:$A$120,0),MATCH($I$1,[3]Demarcação!$B$1:$J$1,0))</f>
        <v>4879.6000000000004</v>
      </c>
      <c r="J23" s="15">
        <f t="shared" si="0"/>
        <v>1.1347906976744187E-2</v>
      </c>
      <c r="K23">
        <v>100</v>
      </c>
    </row>
    <row r="24" spans="1:12" ht="15.75" thickBot="1">
      <c r="A24" s="5">
        <v>230</v>
      </c>
      <c r="B24" s="6" t="s">
        <v>9</v>
      </c>
      <c r="C24" s="7" t="s">
        <v>116</v>
      </c>
      <c r="D24" s="6" t="s">
        <v>28</v>
      </c>
      <c r="E24" s="6">
        <v>15</v>
      </c>
      <c r="F24" s="6">
        <v>60</v>
      </c>
      <c r="G24" s="6">
        <v>3</v>
      </c>
      <c r="H24" s="13">
        <f>INDEX('[2]Resumo MR'!$B$3:$P$131,MATCH(A24,'[2]Resumo MR'!$A$3:$A$131,0),MATCH($H$1,'[2]Resumo MR'!$B$2:$P$2,0))</f>
        <v>362000</v>
      </c>
      <c r="I24" s="13">
        <f>INDEX([3]Demarcação!$B$2:$J$120,MATCH(A24,[3]Demarcação!$A$2:$A$120,0),MATCH($I$1,[3]Demarcação!$B$1:$J$1,0))</f>
        <v>26163.48</v>
      </c>
      <c r="J24" s="15">
        <f t="shared" si="0"/>
        <v>7.2274806629834251E-2</v>
      </c>
      <c r="K24">
        <v>100</v>
      </c>
    </row>
    <row r="25" spans="1:12" ht="15.75" thickBot="1">
      <c r="A25" s="5">
        <v>222</v>
      </c>
      <c r="B25" s="6" t="s">
        <v>9</v>
      </c>
      <c r="C25" s="7" t="s">
        <v>101</v>
      </c>
      <c r="D25" s="6" t="s">
        <v>28</v>
      </c>
      <c r="E25" s="6">
        <v>15</v>
      </c>
      <c r="F25" s="6">
        <v>15</v>
      </c>
      <c r="G25" s="6">
        <v>3</v>
      </c>
      <c r="H25" s="13">
        <f>INDEX('[2]Resumo MR'!$B$3:$P$131,MATCH(A25,'[2]Resumo MR'!$A$3:$A$131,0),MATCH($H$1,'[2]Resumo MR'!$B$2:$P$2,0))</f>
        <v>1068207.6499999999</v>
      </c>
      <c r="I25" s="13">
        <f>INDEX([3]Demarcação!$B$2:$J$120,MATCH(A25,[3]Demarcação!$A$2:$A$120,0),MATCH($I$1,[3]Demarcação!$B$1:$J$1,0))</f>
        <v>260544.98</v>
      </c>
      <c r="J25" s="15">
        <f t="shared" si="0"/>
        <v>0.24390855092640465</v>
      </c>
      <c r="K25">
        <v>100</v>
      </c>
    </row>
    <row r="26" spans="1:12" ht="15.75" thickBot="1">
      <c r="A26" s="5">
        <v>242</v>
      </c>
      <c r="B26" s="6" t="s">
        <v>9</v>
      </c>
      <c r="C26" s="9" t="s">
        <v>125</v>
      </c>
      <c r="D26" s="6" t="s">
        <v>28</v>
      </c>
      <c r="E26" s="6">
        <v>15</v>
      </c>
      <c r="F26" s="6">
        <v>15</v>
      </c>
      <c r="G26" s="6">
        <v>3</v>
      </c>
      <c r="H26" s="13">
        <f>INDEX('[2]Resumo MR'!$B$3:$P$131,MATCH(A26,'[2]Resumo MR'!$A$3:$A$131,0),MATCH($H$1,'[2]Resumo MR'!$B$2:$P$2,0))</f>
        <v>0</v>
      </c>
      <c r="I26" s="13">
        <v>0</v>
      </c>
      <c r="J26" s="15">
        <v>0</v>
      </c>
      <c r="K26">
        <v>100</v>
      </c>
      <c r="L26" t="e">
        <f>INDEX([4]!Tabela1[[UNIDADE]:[Grau de consolidação (FAUC 2019)]],MATCH(A26,[4]!Tabela1[ID CNUC],0),MATCH($L$2,[4]!Tabela1[[#Headers],[UNIDADE]:[Grau de consolidação (FAUC 2019)]],0))</f>
        <v>#REF!</v>
      </c>
    </row>
    <row r="27" spans="1:12" ht="15.75" thickBot="1">
      <c r="A27" s="5">
        <v>280</v>
      </c>
      <c r="B27" s="6" t="s">
        <v>9</v>
      </c>
      <c r="C27" s="8" t="s">
        <v>105</v>
      </c>
      <c r="D27" s="6" t="s">
        <v>28</v>
      </c>
      <c r="E27" s="6">
        <v>15</v>
      </c>
      <c r="F27" s="6">
        <v>60</v>
      </c>
      <c r="G27" s="6">
        <v>3</v>
      </c>
      <c r="H27" s="13">
        <f>INDEX('[2]Resumo MR'!$B$3:$P$131,MATCH(A27,'[2]Resumo MR'!$A$3:$A$131,0),MATCH($H$1,'[2]Resumo MR'!$B$2:$P$2,0))</f>
        <v>615000</v>
      </c>
      <c r="I27" s="13">
        <f>INDEX([3]Demarcação!$B$2:$J$120,MATCH(A27,[3]Demarcação!$A$2:$A$120,0),MATCH($I$1,[3]Demarcação!$B$1:$J$1,0))</f>
        <v>2867.41</v>
      </c>
      <c r="J27" s="15">
        <f>I27/H27</f>
        <v>4.6624552845528451E-3</v>
      </c>
      <c r="K27">
        <v>100</v>
      </c>
      <c r="L27" t="e">
        <f>INDEX([4]!Tabela1[[UNIDADE]:[Grau de consolidação (FAUC 2019)]],MATCH(A27,[4]!Tabela1[ID CNUC],0),MATCH($L$2,[4]!Tabela1[[#Headers],[UNIDADE]:[Grau de consolidação (FAUC 2019)]],0))</f>
        <v>#REF!</v>
      </c>
    </row>
    <row r="28" spans="1:12" ht="15.75" thickBot="1">
      <c r="A28" s="5">
        <v>256</v>
      </c>
      <c r="B28" s="6" t="s">
        <v>9</v>
      </c>
      <c r="C28" s="9" t="s">
        <v>135</v>
      </c>
      <c r="D28" s="6" t="s">
        <v>28</v>
      </c>
      <c r="E28" s="6">
        <v>15</v>
      </c>
      <c r="F28" s="6">
        <v>15</v>
      </c>
      <c r="G28" s="6">
        <v>3</v>
      </c>
      <c r="H28" s="13">
        <f>INDEX('[2]Resumo MR'!$B$3:$P$131,MATCH(A28,'[2]Resumo MR'!$A$3:$A$131,0),MATCH($H$1,'[2]Resumo MR'!$B$2:$P$2,0))</f>
        <v>4982.67</v>
      </c>
      <c r="I28" s="13">
        <f>INDEX([3]Demarcação!$B$2:$J$120,MATCH(A28,[3]Demarcação!$A$2:$A$120,0),MATCH($I$1,[3]Demarcação!$B$1:$J$1,0))</f>
        <v>986.2</v>
      </c>
      <c r="J28" s="15">
        <f>I28/H28</f>
        <v>0.1979260115560533</v>
      </c>
      <c r="K28">
        <v>100</v>
      </c>
    </row>
    <row r="29" spans="1:12" ht="15.75" thickBot="1">
      <c r="A29" s="5">
        <v>258</v>
      </c>
      <c r="B29" s="6" t="s">
        <v>9</v>
      </c>
      <c r="C29" s="7" t="s">
        <v>127</v>
      </c>
      <c r="D29" s="6" t="s">
        <v>28</v>
      </c>
      <c r="E29" s="6">
        <v>15</v>
      </c>
      <c r="F29" s="6">
        <v>60</v>
      </c>
      <c r="G29" s="6">
        <v>3</v>
      </c>
      <c r="H29" s="13">
        <f>INDEX('[2]Resumo MR'!$B$3:$P$131,MATCH(A29,'[2]Resumo MR'!$A$3:$A$131,0),MATCH($H$1,'[2]Resumo MR'!$B$2:$P$2,0))</f>
        <v>579999.35</v>
      </c>
      <c r="I29" s="13">
        <v>0</v>
      </c>
      <c r="J29" s="15">
        <f>I29/H29</f>
        <v>0</v>
      </c>
      <c r="K29">
        <v>100</v>
      </c>
      <c r="L29" t="e">
        <f>INDEX([4]!Tabela1[[UNIDADE]:[Grau de consolidação (FAUC 2019)]],MATCH(A29,[4]!Tabela1[ID CNUC],0),MATCH($L$2,[4]!Tabela1[[#Headers],[UNIDADE]:[Grau de consolidação (FAUC 2019)]],0))</f>
        <v>#REF!</v>
      </c>
    </row>
    <row r="30" spans="1:12">
      <c r="A30" s="16">
        <v>260</v>
      </c>
      <c r="B30" s="17" t="s">
        <v>9</v>
      </c>
      <c r="C30" s="72" t="s">
        <v>91</v>
      </c>
      <c r="D30" s="17" t="s">
        <v>28</v>
      </c>
      <c r="E30" s="17">
        <v>15</v>
      </c>
      <c r="F30" s="17">
        <v>10</v>
      </c>
      <c r="G30" s="17">
        <v>3</v>
      </c>
      <c r="H30" s="19">
        <f>INDEX('[2]Resumo MR'!$B$3:$P$131,MATCH(A30,'[2]Resumo MR'!$A$3:$A$131,0),MATCH($H$1,'[2]Resumo MR'!$B$2:$P$2,0))</f>
        <v>0</v>
      </c>
      <c r="I30" s="19">
        <v>0</v>
      </c>
      <c r="J30" s="15">
        <v>0</v>
      </c>
      <c r="K30">
        <v>100</v>
      </c>
      <c r="L30" t="e">
        <f>INDEX([4]!Tabela1[[UNIDADE]:[Grau de consolidação (FAUC 2019)]],MATCH(A30,[4]!Tabela1[ID CNUC],0),MATCH($L$2,[4]!Tabela1[[#Headers],[UNIDADE]:[Grau de consolidação (FAUC 2019)]],0))</f>
        <v>#REF!</v>
      </c>
    </row>
    <row r="31" spans="1:12">
      <c r="A31" s="40"/>
      <c r="B31" s="41"/>
      <c r="C31" s="42"/>
      <c r="D31" s="41"/>
      <c r="E31" s="41"/>
      <c r="F31" s="41"/>
      <c r="G31" s="41"/>
      <c r="H31" s="43"/>
      <c r="I31" s="43"/>
      <c r="J31" s="44"/>
      <c r="K31" s="45"/>
    </row>
    <row r="32" spans="1:12">
      <c r="A32" s="27"/>
      <c r="B32" s="27"/>
      <c r="C32" s="28" t="s">
        <v>0</v>
      </c>
      <c r="D32" s="27"/>
      <c r="E32" s="27"/>
      <c r="F32" s="27"/>
      <c r="G32" s="27"/>
      <c r="H32" s="29">
        <f>SUMIF($D$3:$D$30,"II",H3:H30)</f>
        <v>6960841.8100000005</v>
      </c>
      <c r="I32" s="29">
        <f>SUMIF($D$3:$D$30,"II",I3:I30)</f>
        <v>439539.43000000005</v>
      </c>
      <c r="J32" s="15">
        <f>I32/H32</f>
        <v>6.31445796352611E-2</v>
      </c>
    </row>
  </sheetData>
  <autoFilter ref="A2:L28" xr:uid="{0D96DFB0-C066-470F-A8C1-46D39D944040}">
    <sortState xmlns:xlrd2="http://schemas.microsoft.com/office/spreadsheetml/2017/richdata2" ref="A3:L30">
      <sortCondition ref="C2:C28"/>
    </sortState>
  </autoFilter>
  <conditionalFormatting sqref="J11">
    <cfRule type="colorScale" priority="12">
      <colorScale>
        <cfvo type="min"/>
        <cfvo type="percentile" val="50"/>
        <cfvo type="max"/>
        <color rgb="FFF8696B"/>
        <color rgb="FFFFEB84"/>
        <color rgb="FF63BE7B"/>
      </colorScale>
    </cfRule>
  </conditionalFormatting>
  <conditionalFormatting sqref="J13:J14">
    <cfRule type="colorScale" priority="11">
      <colorScale>
        <cfvo type="min"/>
        <cfvo type="percentile" val="50"/>
        <cfvo type="max"/>
        <color rgb="FFF8696B"/>
        <color rgb="FFFFEB84"/>
        <color rgb="FF63BE7B"/>
      </colorScale>
    </cfRule>
  </conditionalFormatting>
  <conditionalFormatting sqref="J32">
    <cfRule type="colorScale" priority="9">
      <colorScale>
        <cfvo type="min"/>
        <cfvo type="percentile" val="50"/>
        <cfvo type="max"/>
        <color rgb="FFF8696B"/>
        <color rgb="FFFFEB84"/>
        <color rgb="FF63BE7B"/>
      </colorScale>
    </cfRule>
  </conditionalFormatting>
  <conditionalFormatting sqref="J32">
    <cfRule type="colorScale" priority="8">
      <colorScale>
        <cfvo type="min"/>
        <cfvo type="percentile" val="50"/>
        <cfvo type="max"/>
        <color rgb="FFF8696B"/>
        <color rgb="FFFFEB84"/>
        <color rgb="FF63BE7B"/>
      </colorScale>
    </cfRule>
  </conditionalFormatting>
  <conditionalFormatting sqref="J32">
    <cfRule type="colorScale" priority="7">
      <colorScale>
        <cfvo type="min"/>
        <cfvo type="percentile" val="50"/>
        <cfvo type="max"/>
        <color rgb="FFF8696B"/>
        <color rgb="FFFFEB84"/>
        <color rgb="FF63BE7B"/>
      </colorScale>
    </cfRule>
  </conditionalFormatting>
  <conditionalFormatting sqref="J3:J30">
    <cfRule type="colorScale" priority="2">
      <colorScale>
        <cfvo type="min"/>
        <cfvo type="percentile" val="50"/>
        <cfvo type="max"/>
        <color rgb="FFF8696B"/>
        <color rgb="FFFFEB84"/>
        <color rgb="FF63BE7B"/>
      </colorScale>
    </cfRule>
  </conditionalFormatting>
  <conditionalFormatting sqref="J29:J31">
    <cfRule type="colorScale" priority="19">
      <colorScale>
        <cfvo type="min"/>
        <cfvo type="percentile" val="50"/>
        <cfvo type="max"/>
        <color rgb="FFF8696B"/>
        <color rgb="FFFFEB84"/>
        <color rgb="FF63BE7B"/>
      </colorScale>
    </cfRule>
  </conditionalFormatting>
  <conditionalFormatting sqref="J28:J31">
    <cfRule type="colorScale" priority="23">
      <colorScale>
        <cfvo type="min"/>
        <cfvo type="percentile" val="50"/>
        <cfvo type="max"/>
        <color rgb="FFF8696B"/>
        <color rgb="FFFFEB84"/>
        <color rgb="FF63BE7B"/>
      </colorScale>
    </cfRule>
  </conditionalFormatting>
  <conditionalFormatting sqref="J3:J32">
    <cfRule type="colorScale" priority="27">
      <colorScale>
        <cfvo type="min"/>
        <cfvo type="percentile" val="50"/>
        <cfvo type="max"/>
        <color rgb="FFF8696B"/>
        <color rgb="FFFFEB84"/>
        <color rgb="FF63BE7B"/>
      </colorScale>
    </cfRule>
  </conditionalFormatting>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2B604-4370-40DB-B74A-19A1CD1CF0E3}">
  <dimension ref="A1:K16"/>
  <sheetViews>
    <sheetView workbookViewId="0">
      <selection activeCell="A3" sqref="A3:F12"/>
    </sheetView>
  </sheetViews>
  <sheetFormatPr defaultRowHeight="15"/>
  <cols>
    <col min="1" max="1" width="5" bestFit="1" customWidth="1"/>
    <col min="2" max="2" width="7" bestFit="1" customWidth="1"/>
    <col min="3" max="3" width="34.85546875" bestFit="1" customWidth="1"/>
    <col min="4" max="4" width="3.28515625" bestFit="1" customWidth="1"/>
    <col min="5" max="6" width="5.85546875" customWidth="1"/>
    <col min="7" max="7" width="4.140625" customWidth="1"/>
    <col min="8" max="8" width="13.28515625" bestFit="1" customWidth="1"/>
    <col min="9" max="9" width="14.7109375" bestFit="1" customWidth="1"/>
  </cols>
  <sheetData>
    <row r="1" spans="1:11" ht="30">
      <c r="A1" s="1"/>
      <c r="B1" s="1"/>
      <c r="C1" s="1"/>
      <c r="D1" s="2"/>
      <c r="E1" s="2">
        <v>2020</v>
      </c>
      <c r="F1" s="2"/>
      <c r="G1" s="2"/>
      <c r="H1" s="4" t="s">
        <v>136</v>
      </c>
      <c r="I1" s="4" t="s">
        <v>1</v>
      </c>
      <c r="J1" s="4"/>
      <c r="K1" t="s">
        <v>93</v>
      </c>
    </row>
    <row r="2" spans="1:11" ht="52.5" customHeight="1">
      <c r="A2" s="1" t="s">
        <v>2</v>
      </c>
      <c r="B2" s="1" t="s">
        <v>3</v>
      </c>
      <c r="C2" s="1" t="s">
        <v>4</v>
      </c>
      <c r="D2" s="2" t="s">
        <v>5</v>
      </c>
      <c r="E2" s="2" t="s">
        <v>60</v>
      </c>
      <c r="F2" s="2" t="s">
        <v>61</v>
      </c>
      <c r="G2" s="2" t="s">
        <v>62</v>
      </c>
      <c r="H2" s="4" t="s">
        <v>6</v>
      </c>
      <c r="I2" s="3" t="s">
        <v>7</v>
      </c>
      <c r="J2" s="4" t="s">
        <v>8</v>
      </c>
      <c r="K2" t="s">
        <v>63</v>
      </c>
    </row>
    <row r="3" spans="1:11" ht="15.75" thickBot="1">
      <c r="A3" s="5">
        <v>1901</v>
      </c>
      <c r="B3" s="6" t="s">
        <v>76</v>
      </c>
      <c r="C3" s="8" t="s">
        <v>122</v>
      </c>
      <c r="D3" s="6" t="s">
        <v>28</v>
      </c>
      <c r="E3" s="6">
        <v>70</v>
      </c>
      <c r="F3" s="6">
        <v>70</v>
      </c>
      <c r="G3" s="6">
        <v>2</v>
      </c>
      <c r="H3" s="13">
        <f>INDEX('[2]Resumo MR'!$B$3:$P$131,MATCH(A3,'[2]Resumo MR'!$A$3:$A$131,0),MATCH($H$1,'[2]Resumo MR'!$B$2:$P$2,0))</f>
        <v>65577.149999999994</v>
      </c>
      <c r="I3" s="13">
        <v>0</v>
      </c>
      <c r="J3" s="15">
        <f>I3/H3</f>
        <v>0</v>
      </c>
      <c r="K3">
        <v>100</v>
      </c>
    </row>
    <row r="4" spans="1:11" ht="16.5" thickTop="1" thickBot="1">
      <c r="A4" s="20">
        <v>985</v>
      </c>
      <c r="B4" s="21" t="s">
        <v>18</v>
      </c>
      <c r="C4" s="22" t="s">
        <v>131</v>
      </c>
      <c r="D4" s="21" t="s">
        <v>28</v>
      </c>
      <c r="E4" s="21">
        <v>70</v>
      </c>
      <c r="F4" s="21">
        <v>100</v>
      </c>
      <c r="G4" s="21">
        <v>2</v>
      </c>
      <c r="H4" s="23">
        <f>INDEX('[2]Resumo MR'!$B$3:$P$131,MATCH(A4,'[2]Resumo MR'!$A$3:$A$131,0),MATCH($H$1,'[2]Resumo MR'!$B$2:$P$2,0))</f>
        <v>95140.93</v>
      </c>
      <c r="I4" s="23">
        <f>INDEX([3]Fundiário!$B$2:$K$120,MATCH(A4,[3]Fundiário!$A$2:$A$120,0),MATCH($I$1,[3]Fundiário!$B$1:$K$1,0))</f>
        <v>30543.09</v>
      </c>
      <c r="J4" s="15">
        <f>I4/H4</f>
        <v>0.32102997101247593</v>
      </c>
      <c r="K4">
        <v>100</v>
      </c>
    </row>
    <row r="5" spans="1:11" ht="15.75" thickBot="1">
      <c r="A5" s="5">
        <v>991</v>
      </c>
      <c r="B5" s="6" t="s">
        <v>18</v>
      </c>
      <c r="C5" s="9" t="s">
        <v>137</v>
      </c>
      <c r="D5" s="6" t="s">
        <v>28</v>
      </c>
      <c r="E5" s="6">
        <v>70</v>
      </c>
      <c r="F5" s="6">
        <v>100</v>
      </c>
      <c r="G5" s="6">
        <v>2</v>
      </c>
      <c r="H5" s="13">
        <f>INDEX('[2]Resumo MR'!$B$3:$P$131,MATCH(A5,'[2]Resumo MR'!$A$3:$A$131,0),MATCH($H$1,'[2]Resumo MR'!$B$2:$P$2,0))</f>
        <v>145793.71</v>
      </c>
      <c r="I5" s="13">
        <f>INDEX([3]Fundiário!$B$2:$K$120,MATCH(A5,[3]Fundiário!$A$2:$A$120,0),MATCH($I$1,[3]Fundiário!$B$1:$K$1,0))</f>
        <v>9427.26</v>
      </c>
      <c r="J5" s="15">
        <f>I5/H5</f>
        <v>6.4661637323036786E-2</v>
      </c>
      <c r="K5">
        <v>100</v>
      </c>
    </row>
    <row r="6" spans="1:11" ht="15.75" thickBot="1">
      <c r="A6" s="5">
        <v>1635</v>
      </c>
      <c r="B6" s="6" t="s">
        <v>9</v>
      </c>
      <c r="C6" s="7" t="s">
        <v>106</v>
      </c>
      <c r="D6" s="6" t="s">
        <v>28</v>
      </c>
      <c r="E6" s="6">
        <v>70</v>
      </c>
      <c r="F6" s="6">
        <v>100</v>
      </c>
      <c r="G6" s="6">
        <v>2</v>
      </c>
      <c r="H6" s="13">
        <f>INDEX('[2]Resumo MR'!$B$3:$P$131,MATCH(A6,'[2]Resumo MR'!$A$3:$A$131,0),MATCH($H$1,'[2]Resumo MR'!$B$2:$P$2,0))</f>
        <v>216157.96</v>
      </c>
      <c r="I6" s="13">
        <f>INDEX([3]Fundiário!$B$2:$K$120,MATCH(A6,[3]Fundiário!$A$2:$A$120,0),MATCH($I$1,[3]Fundiário!$B$1:$K$1,0))</f>
        <v>12010.85</v>
      </c>
      <c r="J6" s="15">
        <f>I6/H6</f>
        <v>5.5565152446849522E-2</v>
      </c>
      <c r="K6">
        <v>100</v>
      </c>
    </row>
    <row r="7" spans="1:11" ht="15.75" thickBot="1">
      <c r="A7" s="5">
        <v>1007</v>
      </c>
      <c r="B7" s="6" t="s">
        <v>18</v>
      </c>
      <c r="C7" s="9" t="s">
        <v>111</v>
      </c>
      <c r="D7" s="6" t="s">
        <v>28</v>
      </c>
      <c r="E7" s="6">
        <v>70</v>
      </c>
      <c r="F7" s="6">
        <v>100</v>
      </c>
      <c r="G7" s="6">
        <v>2</v>
      </c>
      <c r="H7" s="13">
        <f>INDEX('[2]Resumo MR'!$B$3:$P$131,MATCH(A7,'[2]Resumo MR'!$A$3:$A$131,0),MATCH($H$1,'[2]Resumo MR'!$B$2:$P$2,0))</f>
        <v>47239.54</v>
      </c>
      <c r="I7" s="13">
        <f>INDEX([3]Fundiário!$B$2:$K$120,MATCH(A7,[3]Fundiário!$A$2:$A$120,0),MATCH($I$1,[3]Fundiário!$B$1:$K$1,0))</f>
        <v>1500</v>
      </c>
      <c r="J7" s="15">
        <f>I7/H7</f>
        <v>3.1753061100933663E-2</v>
      </c>
      <c r="K7">
        <v>100</v>
      </c>
    </row>
    <row r="8" spans="1:11" ht="15.75" thickBot="1">
      <c r="A8" s="5">
        <v>47</v>
      </c>
      <c r="B8" s="6" t="s">
        <v>9</v>
      </c>
      <c r="C8" s="8" t="s">
        <v>112</v>
      </c>
      <c r="D8" s="6" t="s">
        <v>28</v>
      </c>
      <c r="E8" s="6">
        <v>70</v>
      </c>
      <c r="F8" s="6">
        <v>100</v>
      </c>
      <c r="G8" s="6">
        <v>2</v>
      </c>
      <c r="H8" s="13">
        <f>INDEX('[2]Resumo MR'!$B$3:$P$131,MATCH(A8,'[2]Resumo MR'!$A$3:$A$131,0),MATCH($H$1,'[2]Resumo MR'!$B$2:$P$2,0))</f>
        <v>0</v>
      </c>
      <c r="I8" s="13">
        <v>0</v>
      </c>
      <c r="J8" s="15">
        <v>0</v>
      </c>
      <c r="K8">
        <v>100</v>
      </c>
    </row>
    <row r="9" spans="1:11" ht="15.75" thickBot="1">
      <c r="A9" s="5">
        <v>151</v>
      </c>
      <c r="B9" s="6" t="s">
        <v>9</v>
      </c>
      <c r="C9" s="7" t="s">
        <v>100</v>
      </c>
      <c r="D9" s="6" t="s">
        <v>28</v>
      </c>
      <c r="E9" s="6">
        <v>70</v>
      </c>
      <c r="F9" s="6">
        <v>100</v>
      </c>
      <c r="G9" s="6">
        <v>2</v>
      </c>
      <c r="H9" s="13">
        <f>INDEX('[2]Resumo MR'!$B$3:$P$131,MATCH(A9,'[2]Resumo MR'!$A$3:$A$131,0),MATCH($H$1,'[2]Resumo MR'!$B$2:$P$2,0))</f>
        <v>0</v>
      </c>
      <c r="I9" s="13">
        <v>0</v>
      </c>
      <c r="J9" s="15">
        <v>0</v>
      </c>
      <c r="K9">
        <v>100</v>
      </c>
    </row>
    <row r="10" spans="1:11" ht="15.75" thickBot="1">
      <c r="A10" s="5">
        <v>267</v>
      </c>
      <c r="B10" s="6" t="s">
        <v>9</v>
      </c>
      <c r="C10" s="9" t="s">
        <v>107</v>
      </c>
      <c r="D10" s="6" t="s">
        <v>28</v>
      </c>
      <c r="E10" s="6">
        <v>70</v>
      </c>
      <c r="F10" s="6">
        <v>100</v>
      </c>
      <c r="G10" s="6">
        <v>2</v>
      </c>
      <c r="H10" s="13">
        <f>INDEX('[2]Resumo MR'!$B$3:$P$131,MATCH(A10,'[2]Resumo MR'!$A$3:$A$131,0),MATCH($H$1,'[2]Resumo MR'!$B$2:$P$2,0))</f>
        <v>0</v>
      </c>
      <c r="I10" s="13">
        <v>0</v>
      </c>
      <c r="J10" s="15">
        <v>0</v>
      </c>
      <c r="K10">
        <v>100</v>
      </c>
    </row>
    <row r="11" spans="1:11" ht="15.75" thickBot="1">
      <c r="A11" s="5">
        <v>207</v>
      </c>
      <c r="B11" s="6" t="s">
        <v>9</v>
      </c>
      <c r="C11" s="9" t="s">
        <v>104</v>
      </c>
      <c r="D11" s="6" t="s">
        <v>28</v>
      </c>
      <c r="E11" s="6">
        <v>70</v>
      </c>
      <c r="F11" s="6">
        <v>100</v>
      </c>
      <c r="G11" s="6">
        <v>2</v>
      </c>
      <c r="H11" s="13">
        <f>INDEX('[2]Resumo MR'!$B$3:$P$131,MATCH(A11,'[2]Resumo MR'!$A$3:$A$131,0),MATCH($H$1,'[2]Resumo MR'!$B$2:$P$2,0))</f>
        <v>202000</v>
      </c>
      <c r="I11" s="13">
        <v>0</v>
      </c>
      <c r="J11" s="15">
        <f>I11/H11</f>
        <v>0</v>
      </c>
      <c r="K11">
        <v>100</v>
      </c>
    </row>
    <row r="12" spans="1:11" ht="15.75" thickBot="1">
      <c r="A12" s="5">
        <v>260</v>
      </c>
      <c r="B12" s="6" t="s">
        <v>9</v>
      </c>
      <c r="C12" s="7" t="s">
        <v>91</v>
      </c>
      <c r="D12" s="6" t="s">
        <v>28</v>
      </c>
      <c r="E12" s="6">
        <v>70</v>
      </c>
      <c r="F12" s="6">
        <v>100</v>
      </c>
      <c r="G12" s="6">
        <v>2</v>
      </c>
      <c r="H12" s="13">
        <f>INDEX('[2]Resumo MR'!$B$3:$P$131,MATCH(A12,'[2]Resumo MR'!$A$3:$A$131,0),MATCH($H$1,'[2]Resumo MR'!$B$2:$P$2,0))</f>
        <v>0</v>
      </c>
      <c r="I12" s="13">
        <v>0</v>
      </c>
      <c r="J12" s="15">
        <v>0</v>
      </c>
      <c r="K12">
        <v>100</v>
      </c>
    </row>
    <row r="13" spans="1:11" ht="15.75" thickBot="1">
      <c r="A13" s="5"/>
      <c r="B13" s="6"/>
      <c r="C13" s="7"/>
      <c r="D13" s="6"/>
      <c r="E13" s="6"/>
      <c r="F13" s="6"/>
      <c r="G13" s="6"/>
      <c r="H13" s="13"/>
      <c r="I13" s="13"/>
      <c r="J13" s="15"/>
      <c r="K13">
        <v>100</v>
      </c>
    </row>
    <row r="14" spans="1:11" ht="15.75" thickBot="1">
      <c r="A14" s="5"/>
      <c r="B14" s="6"/>
      <c r="C14" s="8"/>
      <c r="D14" s="6"/>
      <c r="E14" s="6"/>
      <c r="F14" s="6"/>
      <c r="G14" s="6"/>
      <c r="H14" s="13"/>
      <c r="I14" s="13"/>
      <c r="J14" s="15"/>
      <c r="K14">
        <v>100</v>
      </c>
    </row>
    <row r="15" spans="1:11">
      <c r="A15" s="40"/>
      <c r="B15" s="41"/>
      <c r="C15" s="42"/>
      <c r="D15" s="41"/>
      <c r="E15" s="41"/>
      <c r="F15" s="41"/>
      <c r="G15" s="41"/>
      <c r="H15" s="43"/>
      <c r="I15" s="43"/>
      <c r="J15" s="44"/>
      <c r="K15" s="45"/>
    </row>
    <row r="16" spans="1:11">
      <c r="A16" s="27"/>
      <c r="B16" s="27"/>
      <c r="C16" s="28" t="s">
        <v>0</v>
      </c>
      <c r="D16" s="27"/>
      <c r="E16" s="27"/>
      <c r="F16" s="27"/>
      <c r="G16" s="27"/>
      <c r="H16" s="29">
        <f>SUMIF($D$3:$D$14,"II",H3:H14)</f>
        <v>771909.29</v>
      </c>
      <c r="I16" s="29">
        <f>SUMIF($D$3:$D$14,"II",I3:I14)</f>
        <v>53481.2</v>
      </c>
      <c r="J16" s="15">
        <f>I16/H16</f>
        <v>6.928430670914712E-2</v>
      </c>
    </row>
  </sheetData>
  <autoFilter ref="A2:K14" xr:uid="{0D96DFB0-C066-470F-A8C1-46D39D944040}">
    <sortState xmlns:xlrd2="http://schemas.microsoft.com/office/spreadsheetml/2017/richdata2" ref="A3:K14">
      <sortCondition ref="F2:F14"/>
    </sortState>
  </autoFilter>
  <conditionalFormatting sqref="J8:J12">
    <cfRule type="colorScale" priority="8">
      <colorScale>
        <cfvo type="min"/>
        <cfvo type="percentile" val="50"/>
        <cfvo type="max"/>
        <color rgb="FFF8696B"/>
        <color rgb="FFFFEB84"/>
        <color rgb="FF63BE7B"/>
      </colorScale>
    </cfRule>
  </conditionalFormatting>
  <conditionalFormatting sqref="J13:J14">
    <cfRule type="colorScale" priority="7">
      <colorScale>
        <cfvo type="min"/>
        <cfvo type="percentile" val="50"/>
        <cfvo type="max"/>
        <color rgb="FFF8696B"/>
        <color rgb="FFFFEB84"/>
        <color rgb="FF63BE7B"/>
      </colorScale>
    </cfRule>
  </conditionalFormatting>
  <conditionalFormatting sqref="J16">
    <cfRule type="colorScale" priority="6">
      <colorScale>
        <cfvo type="min"/>
        <cfvo type="percentile" val="50"/>
        <cfvo type="max"/>
        <color rgb="FFF8696B"/>
        <color rgb="FFFFEB84"/>
        <color rgb="FF63BE7B"/>
      </colorScale>
    </cfRule>
  </conditionalFormatting>
  <conditionalFormatting sqref="J16">
    <cfRule type="colorScale" priority="5">
      <colorScale>
        <cfvo type="min"/>
        <cfvo type="percentile" val="50"/>
        <cfvo type="max"/>
        <color rgb="FFF8696B"/>
        <color rgb="FFFFEB84"/>
        <color rgb="FF63BE7B"/>
      </colorScale>
    </cfRule>
  </conditionalFormatting>
  <conditionalFormatting sqref="J16">
    <cfRule type="colorScale" priority="4">
      <colorScale>
        <cfvo type="min"/>
        <cfvo type="percentile" val="50"/>
        <cfvo type="max"/>
        <color rgb="FFF8696B"/>
        <color rgb="FFFFEB84"/>
        <color rgb="FF63BE7B"/>
      </colorScale>
    </cfRule>
  </conditionalFormatting>
  <conditionalFormatting sqref="J15">
    <cfRule type="colorScale" priority="35">
      <colorScale>
        <cfvo type="min"/>
        <cfvo type="percentile" val="50"/>
        <cfvo type="max"/>
        <color rgb="FFF8696B"/>
        <color rgb="FFFFEB84"/>
        <color rgb="FF63BE7B"/>
      </colorScale>
    </cfRule>
  </conditionalFormatting>
  <conditionalFormatting sqref="J3:J14">
    <cfRule type="colorScale" priority="37">
      <colorScale>
        <cfvo type="min"/>
        <cfvo type="percentile" val="50"/>
        <cfvo type="max"/>
        <color rgb="FFF8696B"/>
        <color rgb="FFFFEB84"/>
        <color rgb="FF63BE7B"/>
      </colorScale>
    </cfRule>
  </conditionalFormatting>
  <conditionalFormatting sqref="J3:J16">
    <cfRule type="colorScale" priority="1">
      <colorScale>
        <cfvo type="min"/>
        <cfvo type="percentile" val="50"/>
        <cfvo type="max"/>
        <color rgb="FFF8696B"/>
        <color rgb="FFFFEB84"/>
        <color rgb="FF63BE7B"/>
      </colorScale>
    </cfRule>
  </conditionalFormatting>
  <conditionalFormatting sqref="J5">
    <cfRule type="colorScale" priority="2">
      <colorScale>
        <cfvo type="min"/>
        <cfvo type="percentile" val="50"/>
        <cfvo type="max"/>
        <color rgb="FFF8696B"/>
        <color rgb="FFFFEB84"/>
        <color rgb="FF63BE7B"/>
      </colorScale>
    </cfRule>
  </conditionalFormatting>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B47AEE-6068-4A72-B115-5D072CAA6680}">
  <sheetPr filterMode="1"/>
  <dimension ref="A1:K35"/>
  <sheetViews>
    <sheetView topLeftCell="A16" workbookViewId="0">
      <selection activeCell="A16" sqref="A16:F32"/>
    </sheetView>
  </sheetViews>
  <sheetFormatPr defaultRowHeight="15"/>
  <cols>
    <col min="1" max="1" width="5" bestFit="1" customWidth="1"/>
    <col min="2" max="2" width="7" bestFit="1" customWidth="1"/>
    <col min="3" max="3" width="34.85546875" bestFit="1" customWidth="1"/>
    <col min="4" max="4" width="3.28515625" bestFit="1" customWidth="1"/>
    <col min="5" max="6" width="5.85546875" customWidth="1"/>
    <col min="7" max="7" width="4.140625" customWidth="1"/>
    <col min="8" max="8" width="13.28515625" bestFit="1" customWidth="1"/>
    <col min="9" max="9" width="14.7109375" bestFit="1" customWidth="1"/>
    <col min="11" max="11" width="6.85546875" style="10" customWidth="1"/>
  </cols>
  <sheetData>
    <row r="1" spans="1:11" ht="30">
      <c r="A1" s="1"/>
      <c r="B1" s="1"/>
      <c r="C1" s="1"/>
      <c r="D1" s="2"/>
      <c r="E1" s="2">
        <v>2020</v>
      </c>
      <c r="F1" s="2"/>
      <c r="G1" s="2"/>
      <c r="H1" s="4" t="s">
        <v>138</v>
      </c>
      <c r="I1" s="4" t="s">
        <v>1</v>
      </c>
      <c r="J1" s="4"/>
      <c r="K1" s="4" t="s">
        <v>93</v>
      </c>
    </row>
    <row r="2" spans="1:11" ht="52.5" customHeight="1">
      <c r="A2" s="1" t="s">
        <v>2</v>
      </c>
      <c r="B2" s="1" t="s">
        <v>3</v>
      </c>
      <c r="C2" s="1" t="s">
        <v>4</v>
      </c>
      <c r="D2" s="2" t="s">
        <v>5</v>
      </c>
      <c r="E2" s="2" t="s">
        <v>60</v>
      </c>
      <c r="F2" s="2" t="s">
        <v>61</v>
      </c>
      <c r="G2" s="2" t="s">
        <v>62</v>
      </c>
      <c r="H2" s="4" t="s">
        <v>6</v>
      </c>
      <c r="I2" s="3" t="s">
        <v>7</v>
      </c>
      <c r="J2" s="4" t="s">
        <v>8</v>
      </c>
      <c r="K2" s="4" t="s">
        <v>63</v>
      </c>
    </row>
    <row r="3" spans="1:11" ht="15.75" hidden="1" thickBot="1">
      <c r="A3" s="30">
        <v>292</v>
      </c>
      <c r="B3" s="31" t="s">
        <v>98</v>
      </c>
      <c r="C3" s="32" t="s">
        <v>99</v>
      </c>
      <c r="D3" s="6" t="s">
        <v>11</v>
      </c>
      <c r="E3" s="6">
        <v>30</v>
      </c>
      <c r="F3" s="6">
        <v>30</v>
      </c>
      <c r="G3" s="6">
        <v>2</v>
      </c>
      <c r="H3" s="13">
        <f>INDEX('[2]Resumo MR'!$B$3:$P$131,MATCH(A3,'[2]Resumo MR'!$A$3:$A$131,0),MATCH($H$1,'[2]Resumo MR'!$B$2:$P$2,0))</f>
        <v>283187.90000000002</v>
      </c>
      <c r="I3" s="13">
        <f>INDEX([3]Proteção!$B$2:$J$120,MATCH(A3,[3]Proteção!$A$2:$A$120,0),MATCH($I$1,[3]Proteção!$B$1:$J$1,0))</f>
        <v>32833.5</v>
      </c>
      <c r="J3" s="15">
        <f t="shared" ref="J3:J8" si="0">I3/H3</f>
        <v>0.11594245375596908</v>
      </c>
      <c r="K3" s="10">
        <v>60</v>
      </c>
    </row>
    <row r="4" spans="1:11" ht="15.75" hidden="1" thickBot="1">
      <c r="A4" s="30">
        <v>463</v>
      </c>
      <c r="B4" s="31" t="s">
        <v>76</v>
      </c>
      <c r="C4" s="32" t="s">
        <v>139</v>
      </c>
      <c r="D4" s="6" t="s">
        <v>11</v>
      </c>
      <c r="E4" s="6">
        <v>30</v>
      </c>
      <c r="F4" s="6">
        <v>60</v>
      </c>
      <c r="G4" s="6">
        <v>2</v>
      </c>
      <c r="H4" s="13">
        <f>INDEX('[2]Resumo MR'!$B$3:$P$131,MATCH(A4,'[2]Resumo MR'!$A$3:$A$131,0),MATCH($H$1,'[2]Resumo MR'!$B$2:$P$2,0))</f>
        <v>260856.97999999998</v>
      </c>
      <c r="I4" s="13">
        <f>INDEX([3]Proteção!$B$2:$J$120,MATCH(A4,[3]Proteção!$A$2:$A$120,0),MATCH($I$1,[3]Proteção!$B$1:$J$1,0))</f>
        <v>151984.9</v>
      </c>
      <c r="J4" s="15">
        <f t="shared" si="0"/>
        <v>0.58263689167911092</v>
      </c>
      <c r="K4" s="10">
        <v>60</v>
      </c>
    </row>
    <row r="5" spans="1:11" ht="15.75" hidden="1" thickBot="1">
      <c r="A5" s="30">
        <v>1977</v>
      </c>
      <c r="B5" s="31" t="s">
        <v>18</v>
      </c>
      <c r="C5" s="32" t="s">
        <v>140</v>
      </c>
      <c r="D5" s="6" t="s">
        <v>11</v>
      </c>
      <c r="E5" s="6">
        <v>30</v>
      </c>
      <c r="F5" s="6">
        <v>60</v>
      </c>
      <c r="G5" s="6">
        <v>2</v>
      </c>
      <c r="H5" s="13">
        <f>INDEX('[2]Resumo MR'!$B$3:$P$131,MATCH(A5,'[2]Resumo MR'!$A$3:$A$131,0),MATCH($H$1,'[2]Resumo MR'!$B$2:$P$2,0))</f>
        <v>229587.19</v>
      </c>
      <c r="I5" s="13">
        <f>INDEX([3]Proteção!$B$2:$J$120,MATCH(A5,[3]Proteção!$A$2:$A$120,0),MATCH($I$1,[3]Proteção!$B$1:$J$1,0))</f>
        <v>109756.68000000001</v>
      </c>
      <c r="J5" s="15">
        <f t="shared" si="0"/>
        <v>0.47806099286288578</v>
      </c>
      <c r="K5" s="10">
        <v>60</v>
      </c>
    </row>
    <row r="6" spans="1:11" ht="16.5" hidden="1" thickTop="1" thickBot="1">
      <c r="A6" s="33">
        <v>1573</v>
      </c>
      <c r="B6" s="34" t="s">
        <v>18</v>
      </c>
      <c r="C6" s="35" t="s">
        <v>141</v>
      </c>
      <c r="D6" s="21" t="s">
        <v>11</v>
      </c>
      <c r="E6" s="21">
        <v>30</v>
      </c>
      <c r="F6" s="21">
        <v>60</v>
      </c>
      <c r="G6" s="21">
        <v>2</v>
      </c>
      <c r="H6" s="23">
        <f>INDEX('[2]Resumo MR'!$B$3:$P$131,MATCH(A6,'[2]Resumo MR'!$A$3:$A$131,0),MATCH($H$1,'[2]Resumo MR'!$B$2:$P$2,0))</f>
        <v>297799.16000000003</v>
      </c>
      <c r="I6" s="23">
        <f>INDEX([3]Proteção!$B$2:$J$120,MATCH(A6,[3]Proteção!$A$2:$A$120,0),MATCH($I$1,[3]Proteção!$B$1:$J$1,0))</f>
        <v>139251.85999999999</v>
      </c>
      <c r="J6" s="15">
        <f t="shared" si="0"/>
        <v>0.46760326657738044</v>
      </c>
      <c r="K6" s="10">
        <v>60</v>
      </c>
    </row>
    <row r="7" spans="1:11" ht="15.75" hidden="1" thickBot="1">
      <c r="A7" s="30">
        <v>1006</v>
      </c>
      <c r="B7" s="31" t="s">
        <v>18</v>
      </c>
      <c r="C7" s="32" t="s">
        <v>142</v>
      </c>
      <c r="D7" s="6" t="s">
        <v>11</v>
      </c>
      <c r="E7" s="6">
        <v>30</v>
      </c>
      <c r="F7" s="6">
        <v>60</v>
      </c>
      <c r="G7" s="6">
        <v>2</v>
      </c>
      <c r="H7" s="13">
        <f>INDEX('[2]Resumo MR'!$B$3:$P$131,MATCH(A7,'[2]Resumo MR'!$A$3:$A$131,0),MATCH($H$1,'[2]Resumo MR'!$B$2:$P$2,0))</f>
        <v>549631.97</v>
      </c>
      <c r="I7" s="13">
        <f>INDEX([3]Proteção!$B$2:$J$120,MATCH(A7,[3]Proteção!$A$2:$A$120,0),MATCH($I$1,[3]Proteção!$B$1:$J$1,0))</f>
        <v>240847.45</v>
      </c>
      <c r="J7" s="15">
        <f t="shared" si="0"/>
        <v>0.43819767252621789</v>
      </c>
      <c r="K7" s="10">
        <v>60</v>
      </c>
    </row>
    <row r="8" spans="1:11" ht="15.75" hidden="1" thickBot="1">
      <c r="A8" s="30">
        <v>451</v>
      </c>
      <c r="B8" s="31" t="s">
        <v>76</v>
      </c>
      <c r="C8" s="32" t="s">
        <v>77</v>
      </c>
      <c r="D8" s="6" t="s">
        <v>11</v>
      </c>
      <c r="E8" s="6">
        <v>30</v>
      </c>
      <c r="F8" s="6">
        <v>60</v>
      </c>
      <c r="G8" s="6">
        <v>2</v>
      </c>
      <c r="H8" s="13">
        <f>INDEX('[2]Resumo MR'!$B$3:$P$131,MATCH(A8,'[2]Resumo MR'!$A$3:$A$131,0),MATCH($H$1,'[2]Resumo MR'!$B$2:$P$2,0))</f>
        <v>527502.61</v>
      </c>
      <c r="I8" s="13">
        <f>INDEX([3]Proteção!$B$2:$J$120,MATCH(A8,[3]Proteção!$A$2:$A$120,0),MATCH($I$1,[3]Proteção!$B$1:$J$1,0))</f>
        <v>192222</v>
      </c>
      <c r="J8" s="15">
        <f t="shared" si="0"/>
        <v>0.36440009273129476</v>
      </c>
      <c r="K8" s="10">
        <v>60</v>
      </c>
    </row>
    <row r="9" spans="1:11" ht="15.75" hidden="1" thickBot="1">
      <c r="A9" s="30">
        <v>982</v>
      </c>
      <c r="B9" s="31" t="s">
        <v>18</v>
      </c>
      <c r="C9" s="32" t="s">
        <v>143</v>
      </c>
      <c r="D9" s="6" t="s">
        <v>11</v>
      </c>
      <c r="E9" s="6">
        <v>30</v>
      </c>
      <c r="F9" s="6">
        <v>60</v>
      </c>
      <c r="G9" s="6">
        <v>2</v>
      </c>
      <c r="H9" s="13" t="e">
        <f>INDEX('[2]Resumo MR'!$B$3:$P$131,MATCH(A9,'[2]Resumo MR'!$A$3:$A$131,0),MATCH($H$1,'[2]Resumo MR'!$B$2:$P$2,0))</f>
        <v>#N/A</v>
      </c>
      <c r="I9" s="13" t="e">
        <f>INDEX([3]Proteção!$B$2:$J$120,MATCH(A9,[3]Proteção!$A$2:$A$120,0),MATCH($I$1,[3]Proteção!$B$1:$J$1,0))</f>
        <v>#N/A</v>
      </c>
      <c r="J9" s="15">
        <v>0</v>
      </c>
      <c r="K9" s="10">
        <v>60</v>
      </c>
    </row>
    <row r="10" spans="1:11" ht="15.75" hidden="1" thickBot="1">
      <c r="A10" s="30">
        <v>983</v>
      </c>
      <c r="B10" s="31" t="s">
        <v>18</v>
      </c>
      <c r="C10" s="32" t="s">
        <v>144</v>
      </c>
      <c r="D10" s="6" t="s">
        <v>11</v>
      </c>
      <c r="E10" s="6">
        <v>30</v>
      </c>
      <c r="F10" s="6">
        <v>60</v>
      </c>
      <c r="G10" s="6">
        <v>2</v>
      </c>
      <c r="H10" s="13" t="e">
        <f>INDEX('[2]Resumo MR'!$B$3:$P$131,MATCH(A10,'[2]Resumo MR'!$A$3:$A$131,0),MATCH($H$1,'[2]Resumo MR'!$B$2:$P$2,0))</f>
        <v>#N/A</v>
      </c>
      <c r="I10" s="13" t="e">
        <f>INDEX([3]Proteção!$B$2:$J$120,MATCH(A10,[3]Proteção!$A$2:$A$120,0),MATCH($I$1,[3]Proteção!$B$1:$J$1,0))</f>
        <v>#N/A</v>
      </c>
      <c r="J10" s="15">
        <v>0</v>
      </c>
      <c r="K10" s="10">
        <v>60</v>
      </c>
    </row>
    <row r="11" spans="1:11" ht="15.75" hidden="1" thickBot="1">
      <c r="A11" s="30">
        <v>1009</v>
      </c>
      <c r="B11" s="31" t="s">
        <v>18</v>
      </c>
      <c r="C11" s="32" t="s">
        <v>145</v>
      </c>
      <c r="D11" s="6" t="s">
        <v>11</v>
      </c>
      <c r="E11" s="6">
        <v>30</v>
      </c>
      <c r="F11" s="6">
        <v>60</v>
      </c>
      <c r="G11" s="6">
        <v>2</v>
      </c>
      <c r="H11" s="13" t="e">
        <f>INDEX('[2]Resumo MR'!$B$3:$P$131,MATCH(A11,'[2]Resumo MR'!$A$3:$A$131,0),MATCH($H$1,'[2]Resumo MR'!$B$2:$P$2,0))</f>
        <v>#N/A</v>
      </c>
      <c r="I11" s="13" t="e">
        <f>INDEX([3]Proteção!$B$2:$J$120,MATCH(A11,[3]Proteção!$A$2:$A$120,0),MATCH($I$1,[3]Proteção!$B$1:$J$1,0))</f>
        <v>#N/A</v>
      </c>
      <c r="J11" s="15">
        <v>0</v>
      </c>
      <c r="K11" s="10">
        <v>60</v>
      </c>
    </row>
    <row r="12" spans="1:11" ht="26.25" hidden="1" thickBot="1">
      <c r="A12" s="30">
        <v>3182</v>
      </c>
      <c r="B12" s="31" t="s">
        <v>18</v>
      </c>
      <c r="C12" s="32" t="s">
        <v>75</v>
      </c>
      <c r="D12" s="6" t="s">
        <v>11</v>
      </c>
      <c r="E12" s="6">
        <v>30</v>
      </c>
      <c r="F12" s="6">
        <v>60</v>
      </c>
      <c r="G12" s="6">
        <v>2</v>
      </c>
      <c r="H12" s="13" t="e">
        <f>INDEX('[2]Resumo MR'!$B$3:$P$131,MATCH(A12,'[2]Resumo MR'!$A$3:$A$131,0),MATCH($H$1,'[2]Resumo MR'!$B$2:$P$2,0))</f>
        <v>#N/A</v>
      </c>
      <c r="I12" s="13" t="e">
        <f>INDEX([3]Proteção!$B$2:$J$120,MATCH(A12,[3]Proteção!$A$2:$A$120,0),MATCH($I$1,[3]Proteção!$B$1:$J$1,0))</f>
        <v>#N/A</v>
      </c>
      <c r="J12" s="15">
        <v>0</v>
      </c>
      <c r="K12" s="10">
        <v>60</v>
      </c>
    </row>
    <row r="13" spans="1:11" ht="15.75" hidden="1" thickBot="1">
      <c r="A13" s="30">
        <v>777</v>
      </c>
      <c r="B13" s="31" t="s">
        <v>16</v>
      </c>
      <c r="C13" s="32" t="s">
        <v>146</v>
      </c>
      <c r="D13" s="6" t="s">
        <v>11</v>
      </c>
      <c r="E13" s="6">
        <v>30</v>
      </c>
      <c r="F13" s="6">
        <v>100</v>
      </c>
      <c r="G13" s="6">
        <v>2</v>
      </c>
      <c r="H13" s="13">
        <f>INDEX('[2]Resumo MR'!$B$3:$P$131,MATCH(A13,'[2]Resumo MR'!$A$3:$A$131,0),MATCH($H$1,'[2]Resumo MR'!$B$2:$P$2,0))</f>
        <v>914839.37000000011</v>
      </c>
      <c r="I13" s="13">
        <f>INDEX([3]Proteção!$B$2:$J$120,MATCH(A13,[3]Proteção!$A$2:$A$120,0),MATCH($I$1,[3]Proteção!$B$1:$J$1,0))</f>
        <v>783546.50359999994</v>
      </c>
      <c r="J13" s="15">
        <f t="shared" ref="J13:J32" si="1">I13/H13</f>
        <v>0.85648533425053608</v>
      </c>
      <c r="K13" s="10">
        <v>60</v>
      </c>
    </row>
    <row r="14" spans="1:11" ht="15.75" hidden="1" thickBot="1">
      <c r="A14" s="30">
        <v>257</v>
      </c>
      <c r="B14" s="31" t="s">
        <v>9</v>
      </c>
      <c r="C14" s="32" t="s">
        <v>79</v>
      </c>
      <c r="D14" s="6" t="s">
        <v>11</v>
      </c>
      <c r="E14" s="6">
        <v>30</v>
      </c>
      <c r="F14" s="6">
        <v>100</v>
      </c>
      <c r="G14" s="6">
        <v>2</v>
      </c>
      <c r="H14" s="13">
        <f>INDEX('[2]Resumo MR'!$B$3:$P$131,MATCH(A14,'[2]Resumo MR'!$A$3:$A$131,0),MATCH($H$1,'[2]Resumo MR'!$B$2:$P$2,0))</f>
        <v>187945.45</v>
      </c>
      <c r="I14" s="13">
        <f>INDEX([3]Proteção!$B$2:$J$120,MATCH(A14,[3]Proteção!$A$2:$A$120,0),MATCH($I$1,[3]Proteção!$B$1:$J$1,0))</f>
        <v>111079.67000000001</v>
      </c>
      <c r="J14" s="15">
        <f t="shared" si="1"/>
        <v>0.59102079885413561</v>
      </c>
      <c r="K14" s="10">
        <v>60</v>
      </c>
    </row>
    <row r="15" spans="1:11" ht="15.75" hidden="1" thickBot="1">
      <c r="A15" s="30">
        <v>244</v>
      </c>
      <c r="B15" s="31" t="s">
        <v>9</v>
      </c>
      <c r="C15" s="32" t="s">
        <v>68</v>
      </c>
      <c r="D15" s="6" t="s">
        <v>11</v>
      </c>
      <c r="E15" s="6">
        <v>30</v>
      </c>
      <c r="F15" s="6">
        <v>100</v>
      </c>
      <c r="G15" s="6">
        <v>2</v>
      </c>
      <c r="H15" s="13">
        <f>INDEX('[2]Resumo MR'!$B$3:$P$131,MATCH(A15,'[2]Resumo MR'!$A$3:$A$131,0),MATCH($H$1,'[2]Resumo MR'!$B$2:$P$2,0))</f>
        <v>201454.65</v>
      </c>
      <c r="I15" s="13">
        <f>INDEX([3]Proteção!$B$2:$J$120,MATCH(A15,[3]Proteção!$A$2:$A$120,0),MATCH($I$1,[3]Proteção!$B$1:$J$1,0))</f>
        <v>66034.61</v>
      </c>
      <c r="J15" s="15">
        <f t="shared" si="1"/>
        <v>0.32778895895428578</v>
      </c>
      <c r="K15" s="10">
        <v>60</v>
      </c>
    </row>
    <row r="16" spans="1:11" ht="15.75" thickBot="1">
      <c r="A16" s="30">
        <v>1901</v>
      </c>
      <c r="B16" s="31" t="s">
        <v>76</v>
      </c>
      <c r="C16" s="32" t="s">
        <v>122</v>
      </c>
      <c r="D16" s="6" t="s">
        <v>28</v>
      </c>
      <c r="E16" s="6">
        <v>30</v>
      </c>
      <c r="F16" s="6">
        <v>60</v>
      </c>
      <c r="G16" s="6">
        <v>2</v>
      </c>
      <c r="H16" s="13">
        <f>INDEX('[2]Resumo MR'!$B$3:$P$131,MATCH(A16,'[2]Resumo MR'!$A$3:$A$131,0),MATCH($H$1,'[2]Resumo MR'!$B$2:$P$2,0))</f>
        <v>600635.98</v>
      </c>
      <c r="I16" s="13">
        <f>INDEX([3]Proteção!$B$2:$J$120,MATCH(A16,[3]Proteção!$A$2:$A$120,0),MATCH($I$1,[3]Proteção!$B$1:$J$1,0))</f>
        <v>63454.5</v>
      </c>
      <c r="J16" s="15">
        <f t="shared" si="1"/>
        <v>0.10564551927108996</v>
      </c>
      <c r="K16" s="10">
        <v>90</v>
      </c>
    </row>
    <row r="17" spans="1:11" ht="15.75" thickBot="1">
      <c r="A17" s="30">
        <v>991</v>
      </c>
      <c r="B17" s="31" t="s">
        <v>18</v>
      </c>
      <c r="C17" s="32" t="s">
        <v>137</v>
      </c>
      <c r="D17" s="6" t="s">
        <v>28</v>
      </c>
      <c r="E17" s="6">
        <v>30</v>
      </c>
      <c r="F17" s="6">
        <v>60</v>
      </c>
      <c r="G17" s="6">
        <v>2</v>
      </c>
      <c r="H17" s="13">
        <f>INDEX('[2]Resumo MR'!$B$3:$P$131,MATCH(A17,'[2]Resumo MR'!$A$3:$A$131,0),MATCH($H$1,'[2]Resumo MR'!$B$2:$P$2,0))</f>
        <v>464990.25999999995</v>
      </c>
      <c r="I17" s="13">
        <f>INDEX([3]Proteção!$B$2:$J$120,MATCH(A17,[3]Proteção!$A$2:$A$120,0),MATCH($I$1,[3]Proteção!$B$1:$J$1,0))</f>
        <v>222139.11600000004</v>
      </c>
      <c r="J17" s="15">
        <f t="shared" si="1"/>
        <v>0.47772853564717693</v>
      </c>
      <c r="K17" s="10">
        <v>90</v>
      </c>
    </row>
    <row r="18" spans="1:11" ht="15.75" thickBot="1">
      <c r="A18" s="30">
        <v>68</v>
      </c>
      <c r="B18" s="31" t="s">
        <v>9</v>
      </c>
      <c r="C18" s="32" t="s">
        <v>119</v>
      </c>
      <c r="D18" s="6" t="s">
        <v>28</v>
      </c>
      <c r="E18" s="6">
        <v>60</v>
      </c>
      <c r="F18" s="6">
        <v>60</v>
      </c>
      <c r="G18" s="6">
        <v>3</v>
      </c>
      <c r="H18" s="13">
        <f>INDEX('[2]Resumo MR'!$B$3:$P$131,MATCH(A18,'[2]Resumo MR'!$A$3:$A$131,0),MATCH($H$1,'[2]Resumo MR'!$B$2:$P$2,0))</f>
        <v>348103.15</v>
      </c>
      <c r="I18" s="13">
        <f>INDEX([3]Proteção!$B$2:$J$120,MATCH(A18,[3]Proteção!$A$2:$A$120,0),MATCH($I$1,[3]Proteção!$B$1:$J$1,0))</f>
        <v>104591.63</v>
      </c>
      <c r="J18" s="15">
        <f t="shared" si="1"/>
        <v>0.30046160168329417</v>
      </c>
      <c r="K18" s="10">
        <v>90</v>
      </c>
    </row>
    <row r="19" spans="1:11" ht="15.75" thickBot="1">
      <c r="A19" s="30">
        <v>151</v>
      </c>
      <c r="B19" s="31" t="s">
        <v>9</v>
      </c>
      <c r="C19" s="32" t="s">
        <v>100</v>
      </c>
      <c r="D19" s="6" t="s">
        <v>28</v>
      </c>
      <c r="E19" s="6">
        <v>60</v>
      </c>
      <c r="F19" s="6">
        <v>60</v>
      </c>
      <c r="G19" s="6">
        <v>3</v>
      </c>
      <c r="H19" s="13">
        <f>INDEX('[2]Resumo MR'!$B$3:$P$131,MATCH(A19,'[2]Resumo MR'!$A$3:$A$131,0),MATCH($H$1,'[2]Resumo MR'!$B$2:$P$2,0))</f>
        <v>350940.12</v>
      </c>
      <c r="I19" s="13">
        <f>INDEX([3]Proteção!$B$2:$J$120,MATCH(A19,[3]Proteção!$A$2:$A$120,0),MATCH($I$1,[3]Proteção!$B$1:$J$1,0))</f>
        <v>140775.89000000001</v>
      </c>
      <c r="J19" s="15">
        <f t="shared" si="1"/>
        <v>0.40113934536752316</v>
      </c>
      <c r="K19" s="10">
        <v>90</v>
      </c>
    </row>
    <row r="20" spans="1:11" ht="15.75" thickBot="1">
      <c r="A20" s="30">
        <v>173</v>
      </c>
      <c r="B20" s="31" t="s">
        <v>9</v>
      </c>
      <c r="C20" s="32" t="s">
        <v>120</v>
      </c>
      <c r="D20" s="6" t="s">
        <v>28</v>
      </c>
      <c r="E20" s="6">
        <v>60</v>
      </c>
      <c r="F20" s="6">
        <v>60</v>
      </c>
      <c r="G20" s="6">
        <v>3</v>
      </c>
      <c r="H20" s="13">
        <f>INDEX('[2]Resumo MR'!$B$3:$P$131,MATCH(A20,'[2]Resumo MR'!$A$3:$A$131,0),MATCH($H$1,'[2]Resumo MR'!$B$2:$P$2,0))</f>
        <v>724484.22</v>
      </c>
      <c r="I20" s="13">
        <f>INDEX([3]Proteção!$B$2:$J$120,MATCH(A20,[3]Proteção!$A$2:$A$120,0),MATCH($I$1,[3]Proteção!$B$1:$J$1,0))</f>
        <v>392808.80000000005</v>
      </c>
      <c r="J20" s="15">
        <f t="shared" si="1"/>
        <v>0.54219096725115701</v>
      </c>
      <c r="K20" s="10">
        <v>90</v>
      </c>
    </row>
    <row r="21" spans="1:11" ht="15.75" thickBot="1">
      <c r="A21" s="30">
        <v>220</v>
      </c>
      <c r="B21" s="31" t="s">
        <v>9</v>
      </c>
      <c r="C21" s="32" t="s">
        <v>134</v>
      </c>
      <c r="D21" s="6" t="s">
        <v>28</v>
      </c>
      <c r="E21" s="6">
        <v>60</v>
      </c>
      <c r="F21" s="6">
        <v>60</v>
      </c>
      <c r="G21" s="6">
        <v>3</v>
      </c>
      <c r="H21" s="13">
        <f>INDEX('[2]Resumo MR'!$B$3:$P$131,MATCH(A21,'[2]Resumo MR'!$A$3:$A$131,0),MATCH($H$1,'[2]Resumo MR'!$B$2:$P$2,0))</f>
        <v>406969</v>
      </c>
      <c r="I21" s="13">
        <f>INDEX([3]Proteção!$B$2:$J$120,MATCH(A21,[3]Proteção!$A$2:$A$120,0),MATCH($I$1,[3]Proteção!$B$1:$J$1,0))</f>
        <v>84403.64</v>
      </c>
      <c r="J21" s="15">
        <f t="shared" si="1"/>
        <v>0.20739574758765408</v>
      </c>
      <c r="K21" s="10">
        <v>90</v>
      </c>
    </row>
    <row r="22" spans="1:11" ht="15.75" thickBot="1">
      <c r="A22" s="30">
        <v>260</v>
      </c>
      <c r="B22" s="31" t="s">
        <v>9</v>
      </c>
      <c r="C22" s="32" t="s">
        <v>91</v>
      </c>
      <c r="D22" s="6" t="s">
        <v>28</v>
      </c>
      <c r="E22" s="6">
        <v>60</v>
      </c>
      <c r="F22" s="6">
        <v>60</v>
      </c>
      <c r="G22" s="6">
        <v>3</v>
      </c>
      <c r="H22" s="13">
        <f>INDEX('[2]Resumo MR'!$B$3:$P$131,MATCH(A22,'[2]Resumo MR'!$A$3:$A$131,0),MATCH($H$1,'[2]Resumo MR'!$B$2:$P$2,0))</f>
        <v>936249.82000000007</v>
      </c>
      <c r="I22" s="13">
        <f>INDEX([3]Proteção!$B$2:$J$120,MATCH(A22,[3]Proteção!$A$2:$A$120,0),MATCH($I$1,[3]Proteção!$B$1:$J$1,0))</f>
        <v>458500.49</v>
      </c>
      <c r="J22" s="15">
        <f t="shared" si="1"/>
        <v>0.48972024368453276</v>
      </c>
      <c r="K22" s="10">
        <v>90</v>
      </c>
    </row>
    <row r="23" spans="1:11" ht="15.75" thickBot="1">
      <c r="A23" s="30">
        <v>72</v>
      </c>
      <c r="B23" s="31" t="s">
        <v>9</v>
      </c>
      <c r="C23" s="32" t="s">
        <v>129</v>
      </c>
      <c r="D23" s="6" t="s">
        <v>28</v>
      </c>
      <c r="E23" s="6">
        <v>60</v>
      </c>
      <c r="F23" s="6">
        <v>90</v>
      </c>
      <c r="G23" s="6">
        <v>3</v>
      </c>
      <c r="H23" s="13">
        <f>INDEX('[2]Resumo MR'!$B$3:$P$131,MATCH(A23,'[2]Resumo MR'!$A$3:$A$131,0),MATCH($H$1,'[2]Resumo MR'!$B$2:$P$2,0))</f>
        <v>719296.75</v>
      </c>
      <c r="I23" s="13">
        <f>INDEX([3]Proteção!$B$2:$J$120,MATCH(A23,[3]Proteção!$A$2:$A$120,0),MATCH($I$1,[3]Proteção!$B$1:$J$1,0))</f>
        <v>209415.42</v>
      </c>
      <c r="J23" s="15">
        <f t="shared" si="1"/>
        <v>0.29113911608804016</v>
      </c>
      <c r="K23" s="10">
        <v>90</v>
      </c>
    </row>
    <row r="24" spans="1:11" ht="15.75" thickBot="1">
      <c r="A24" s="30">
        <v>49</v>
      </c>
      <c r="B24" s="31" t="s">
        <v>9</v>
      </c>
      <c r="C24" s="32" t="s">
        <v>147</v>
      </c>
      <c r="D24" s="6" t="s">
        <v>28</v>
      </c>
      <c r="E24" s="6">
        <v>60</v>
      </c>
      <c r="F24" s="6">
        <v>90</v>
      </c>
      <c r="G24" s="6">
        <v>3</v>
      </c>
      <c r="H24" s="13">
        <f>INDEX('[2]Resumo MR'!$B$3:$P$131,MATCH(A24,'[2]Resumo MR'!$A$3:$A$131,0),MATCH($H$1,'[2]Resumo MR'!$B$2:$P$2,0))</f>
        <v>491099.05</v>
      </c>
      <c r="I24" s="13">
        <f>INDEX([3]Proteção!$B$2:$J$120,MATCH(A24,[3]Proteção!$A$2:$A$120,0),MATCH($I$1,[3]Proteção!$B$1:$J$1,0))</f>
        <v>225235.81000000003</v>
      </c>
      <c r="J24" s="15">
        <f t="shared" si="1"/>
        <v>0.45863621605458216</v>
      </c>
      <c r="K24" s="10">
        <v>90</v>
      </c>
    </row>
    <row r="25" spans="1:11" ht="15.75" thickBot="1">
      <c r="A25" s="30">
        <v>187</v>
      </c>
      <c r="B25" s="31" t="s">
        <v>9</v>
      </c>
      <c r="C25" s="32" t="s">
        <v>108</v>
      </c>
      <c r="D25" s="6" t="s">
        <v>28</v>
      </c>
      <c r="E25" s="6">
        <v>60</v>
      </c>
      <c r="F25" s="6">
        <v>90</v>
      </c>
      <c r="G25" s="6">
        <v>3</v>
      </c>
      <c r="H25" s="13">
        <f>INDEX('[2]Resumo MR'!$B$3:$P$131,MATCH(A25,'[2]Resumo MR'!$A$3:$A$131,0),MATCH($H$1,'[2]Resumo MR'!$B$2:$P$2,0))</f>
        <v>714152.91999999993</v>
      </c>
      <c r="I25" s="13">
        <f>INDEX([3]Proteção!$B$2:$J$120,MATCH(A25,[3]Proteção!$A$2:$A$120,0),MATCH($I$1,[3]Proteção!$B$1:$J$1,0))</f>
        <v>331711.40000000002</v>
      </c>
      <c r="J25" s="15">
        <f t="shared" si="1"/>
        <v>0.46448231283574398</v>
      </c>
      <c r="K25" s="10">
        <v>90</v>
      </c>
    </row>
    <row r="26" spans="1:11" ht="15.75" thickBot="1">
      <c r="A26" s="30">
        <v>232</v>
      </c>
      <c r="B26" s="31" t="s">
        <v>9</v>
      </c>
      <c r="C26" s="32" t="s">
        <v>103</v>
      </c>
      <c r="D26" s="6" t="s">
        <v>28</v>
      </c>
      <c r="E26" s="6">
        <v>60</v>
      </c>
      <c r="F26" s="6">
        <v>90</v>
      </c>
      <c r="G26" s="6">
        <v>3</v>
      </c>
      <c r="H26" s="13">
        <f>INDEX('[2]Resumo MR'!$B$3:$P$131,MATCH(A26,'[2]Resumo MR'!$A$3:$A$131,0),MATCH($H$1,'[2]Resumo MR'!$B$2:$P$2,0))</f>
        <v>260661</v>
      </c>
      <c r="I26" s="13">
        <f>INDEX([3]Proteção!$B$2:$J$120,MATCH(A26,[3]Proteção!$A$2:$A$120,0),MATCH($I$1,[3]Proteção!$B$1:$J$1,0))</f>
        <v>100644.65000000001</v>
      </c>
      <c r="J26" s="15">
        <f t="shared" si="1"/>
        <v>0.38611318916140125</v>
      </c>
      <c r="K26" s="10">
        <v>90</v>
      </c>
    </row>
    <row r="27" spans="1:11" ht="15.75" thickBot="1">
      <c r="A27" s="30">
        <v>242</v>
      </c>
      <c r="B27" s="31" t="s">
        <v>9</v>
      </c>
      <c r="C27" s="32" t="s">
        <v>125</v>
      </c>
      <c r="D27" s="6" t="s">
        <v>28</v>
      </c>
      <c r="E27" s="6">
        <v>60</v>
      </c>
      <c r="F27" s="6">
        <v>90</v>
      </c>
      <c r="G27" s="6">
        <v>3</v>
      </c>
      <c r="H27" s="13">
        <f>INDEX('[2]Resumo MR'!$B$3:$P$131,MATCH(A27,'[2]Resumo MR'!$A$3:$A$131,0),MATCH($H$1,'[2]Resumo MR'!$B$2:$P$2,0))</f>
        <v>232443</v>
      </c>
      <c r="I27" s="13">
        <f>INDEX([3]Proteção!$B$2:$J$120,MATCH(A27,[3]Proteção!$A$2:$A$120,0),MATCH($I$1,[3]Proteção!$B$1:$J$1,0))</f>
        <v>59002.36</v>
      </c>
      <c r="J27" s="15">
        <f t="shared" si="1"/>
        <v>0.25383582211552941</v>
      </c>
      <c r="K27" s="10">
        <v>90</v>
      </c>
    </row>
    <row r="28" spans="1:11" ht="15.75" thickBot="1">
      <c r="A28" s="30">
        <v>280</v>
      </c>
      <c r="B28" s="31" t="s">
        <v>9</v>
      </c>
      <c r="C28" s="32" t="s">
        <v>105</v>
      </c>
      <c r="D28" s="6" t="s">
        <v>28</v>
      </c>
      <c r="E28" s="6">
        <v>60</v>
      </c>
      <c r="F28" s="6">
        <v>90</v>
      </c>
      <c r="G28" s="6">
        <v>3</v>
      </c>
      <c r="H28" s="13">
        <f>INDEX('[2]Resumo MR'!$B$3:$P$131,MATCH(A28,'[2]Resumo MR'!$A$3:$A$131,0),MATCH($H$1,'[2]Resumo MR'!$B$2:$P$2,0))</f>
        <v>249406.98</v>
      </c>
      <c r="I28" s="13">
        <f>INDEX([3]Proteção!$B$2:$J$120,MATCH(A28,[3]Proteção!$A$2:$A$120,0),MATCH($I$1,[3]Proteção!$B$1:$J$1,0))</f>
        <v>55685.369999999995</v>
      </c>
      <c r="J28" s="15">
        <f t="shared" si="1"/>
        <v>0.22327109690354294</v>
      </c>
      <c r="K28" s="10">
        <v>90</v>
      </c>
    </row>
    <row r="29" spans="1:11" ht="15.75" thickBot="1">
      <c r="A29" s="30">
        <v>1635</v>
      </c>
      <c r="B29" s="31" t="s">
        <v>9</v>
      </c>
      <c r="C29" s="32" t="s">
        <v>106</v>
      </c>
      <c r="D29" s="6" t="s">
        <v>28</v>
      </c>
      <c r="E29" s="6">
        <v>60</v>
      </c>
      <c r="F29" s="6">
        <v>90</v>
      </c>
      <c r="G29" s="6">
        <v>3</v>
      </c>
      <c r="H29" s="13">
        <f>INDEX('[2]Resumo MR'!$B$3:$P$131,MATCH(A29,'[2]Resumo MR'!$A$3:$A$131,0),MATCH($H$1,'[2]Resumo MR'!$B$2:$P$2,0))</f>
        <v>563699</v>
      </c>
      <c r="I29" s="13">
        <f>INDEX([3]Proteção!$B$2:$J$120,MATCH(A29,[3]Proteção!$A$2:$A$120,0),MATCH($I$1,[3]Proteção!$B$1:$J$1,0))</f>
        <v>174039.88</v>
      </c>
      <c r="J29" s="15">
        <f t="shared" si="1"/>
        <v>0.30874612160035764</v>
      </c>
      <c r="K29" s="10">
        <v>90</v>
      </c>
    </row>
    <row r="30" spans="1:11" ht="15.75" thickBot="1">
      <c r="A30" s="30">
        <v>47</v>
      </c>
      <c r="B30" s="31" t="s">
        <v>9</v>
      </c>
      <c r="C30" s="32" t="s">
        <v>112</v>
      </c>
      <c r="D30" s="6" t="s">
        <v>28</v>
      </c>
      <c r="E30" s="6">
        <v>60</v>
      </c>
      <c r="F30" s="6">
        <v>100</v>
      </c>
      <c r="G30" s="6">
        <v>3</v>
      </c>
      <c r="H30" s="13">
        <f>INDEX('[2]Resumo MR'!$B$3:$P$131,MATCH(A30,'[2]Resumo MR'!$A$3:$A$131,0),MATCH($H$1,'[2]Resumo MR'!$B$2:$P$2,0))</f>
        <v>793951.21</v>
      </c>
      <c r="I30" s="13">
        <f>INDEX([3]Proteção!$B$2:$J$120,MATCH(A30,[3]Proteção!$A$2:$A$120,0),MATCH($I$1,[3]Proteção!$B$1:$J$1,0))</f>
        <v>441564.49999999994</v>
      </c>
      <c r="J30" s="15">
        <f t="shared" si="1"/>
        <v>0.55616074947476934</v>
      </c>
      <c r="K30" s="10">
        <v>90</v>
      </c>
    </row>
    <row r="31" spans="1:11" ht="15.75" thickBot="1">
      <c r="A31" s="30">
        <v>985</v>
      </c>
      <c r="B31" s="31" t="s">
        <v>18</v>
      </c>
      <c r="C31" s="32" t="s">
        <v>131</v>
      </c>
      <c r="D31" s="6" t="s">
        <v>28</v>
      </c>
      <c r="E31" s="6">
        <v>60</v>
      </c>
      <c r="F31" s="6">
        <v>100</v>
      </c>
      <c r="G31" s="6">
        <v>3</v>
      </c>
      <c r="H31" s="13">
        <f>INDEX('[2]Resumo MR'!$B$3:$P$131,MATCH(A31,'[2]Resumo MR'!$A$3:$A$131,0),MATCH($H$1,'[2]Resumo MR'!$B$2:$P$2,0))</f>
        <v>527188</v>
      </c>
      <c r="I31" s="13">
        <f>INDEX([3]Proteção!$B$2:$J$120,MATCH(A31,[3]Proteção!$A$2:$A$120,0),MATCH($I$1,[3]Proteção!$B$1:$J$1,0))</f>
        <v>292805.01999999996</v>
      </c>
      <c r="J31" s="15">
        <f t="shared" si="1"/>
        <v>0.55540911401625215</v>
      </c>
      <c r="K31" s="10">
        <v>90</v>
      </c>
    </row>
    <row r="32" spans="1:11">
      <c r="A32" s="51">
        <v>210</v>
      </c>
      <c r="B32" s="52" t="s">
        <v>9</v>
      </c>
      <c r="C32" s="53" t="s">
        <v>113</v>
      </c>
      <c r="D32" s="54" t="s">
        <v>28</v>
      </c>
      <c r="E32" s="54">
        <v>60</v>
      </c>
      <c r="F32" s="54">
        <v>100</v>
      </c>
      <c r="G32" s="54">
        <v>3</v>
      </c>
      <c r="H32" s="55">
        <f>INDEX('[2]Resumo MR'!$B$3:$P$131,MATCH(A32,'[2]Resumo MR'!$A$3:$A$131,0),MATCH($H$1,'[2]Resumo MR'!$B$2:$P$2,0))</f>
        <v>667697</v>
      </c>
      <c r="I32" s="55">
        <f>INDEX([3]Proteção!$B$2:$J$120,MATCH(A32,[3]Proteção!$A$2:$A$120,0),MATCH($I$1,[3]Proteção!$B$1:$J$1,0))</f>
        <v>364626.78</v>
      </c>
      <c r="J32" s="15">
        <f t="shared" si="1"/>
        <v>0.54609617835635027</v>
      </c>
      <c r="K32" s="10">
        <v>90</v>
      </c>
    </row>
    <row r="33" spans="1:10">
      <c r="A33" s="56"/>
      <c r="B33" s="57"/>
      <c r="C33" s="58"/>
      <c r="D33" s="17"/>
      <c r="E33" s="17"/>
      <c r="F33" s="17"/>
      <c r="G33" s="17"/>
      <c r="H33" s="19"/>
      <c r="I33" s="19"/>
      <c r="J33" s="15"/>
    </row>
    <row r="34" spans="1:10">
      <c r="A34" s="27"/>
      <c r="B34" s="27"/>
      <c r="C34" s="28" t="s">
        <v>0</v>
      </c>
      <c r="D34" s="27"/>
      <c r="E34" s="27"/>
      <c r="F34" s="27"/>
      <c r="G34" s="27"/>
      <c r="H34" s="29" t="e">
        <f>SUM(H3:H11)</f>
        <v>#N/A</v>
      </c>
      <c r="I34" s="29" t="e">
        <f>SUM(I3:I11)</f>
        <v>#N/A</v>
      </c>
      <c r="J34" s="12" t="e">
        <f>I34/H34</f>
        <v>#N/A</v>
      </c>
    </row>
    <row r="35" spans="1:10">
      <c r="A35" s="27"/>
      <c r="B35" s="27"/>
      <c r="C35" s="28" t="s">
        <v>0</v>
      </c>
      <c r="D35" s="27"/>
      <c r="E35" s="27"/>
      <c r="F35" s="27"/>
      <c r="G35" s="27"/>
      <c r="H35" s="29">
        <f>SUMIF($D$3:$D$32,"II",H3:H32)</f>
        <v>9051967.4600000009</v>
      </c>
      <c r="I35" s="29">
        <f>SUMIF($D$3:$D$32,"II",I3:I32)</f>
        <v>3721405.2560000001</v>
      </c>
      <c r="J35" s="12">
        <f>I35/H35</f>
        <v>0.41111562458047102</v>
      </c>
    </row>
  </sheetData>
  <autoFilter ref="A2:K32" xr:uid="{C6B33596-9273-4D0B-A93E-0EFBE0A77812}">
    <filterColumn colId="3">
      <filters>
        <filter val="II"/>
      </filters>
    </filterColumn>
    <sortState xmlns:xlrd2="http://schemas.microsoft.com/office/spreadsheetml/2017/richdata2" ref="A16:K32">
      <sortCondition ref="F2:F32"/>
    </sortState>
  </autoFilter>
  <conditionalFormatting sqref="J3:J34">
    <cfRule type="colorScale" priority="12">
      <colorScale>
        <cfvo type="min"/>
        <cfvo type="percentile" val="50"/>
        <cfvo type="max"/>
        <color rgb="FFF8696B"/>
        <color rgb="FFFFEB84"/>
        <color rgb="FF63BE7B"/>
      </colorScale>
    </cfRule>
  </conditionalFormatting>
  <conditionalFormatting sqref="J13:J14">
    <cfRule type="colorScale" priority="10">
      <colorScale>
        <cfvo type="min"/>
        <cfvo type="percentile" val="50"/>
        <cfvo type="max"/>
        <color rgb="FFF8696B"/>
        <color rgb="FFFFEB84"/>
        <color rgb="FF63BE7B"/>
      </colorScale>
    </cfRule>
  </conditionalFormatting>
  <conditionalFormatting sqref="J5:J6">
    <cfRule type="colorScale" priority="8">
      <colorScale>
        <cfvo type="min"/>
        <cfvo type="percentile" val="50"/>
        <cfvo type="max"/>
        <color rgb="FFF8696B"/>
        <color rgb="FFFFEB84"/>
        <color rgb="FF63BE7B"/>
      </colorScale>
    </cfRule>
  </conditionalFormatting>
  <conditionalFormatting sqref="J6">
    <cfRule type="colorScale" priority="7">
      <colorScale>
        <cfvo type="min"/>
        <cfvo type="percentile" val="50"/>
        <cfvo type="max"/>
        <color rgb="FFF8696B"/>
        <color rgb="FFFFEB84"/>
        <color rgb="FF63BE7B"/>
      </colorScale>
    </cfRule>
  </conditionalFormatting>
  <conditionalFormatting sqref="J5:J6">
    <cfRule type="colorScale" priority="6">
      <colorScale>
        <cfvo type="min"/>
        <cfvo type="percentile" val="50"/>
        <cfvo type="max"/>
        <color rgb="FFF8696B"/>
        <color rgb="FFFFEB84"/>
        <color rgb="FF63BE7B"/>
      </colorScale>
    </cfRule>
  </conditionalFormatting>
  <conditionalFormatting sqref="J10:J11">
    <cfRule type="colorScale" priority="5">
      <colorScale>
        <cfvo type="min"/>
        <cfvo type="percentile" val="50"/>
        <cfvo type="max"/>
        <color rgb="FFF8696B"/>
        <color rgb="FFFFEB84"/>
        <color rgb="FF63BE7B"/>
      </colorScale>
    </cfRule>
  </conditionalFormatting>
  <conditionalFormatting sqref="J10:J11">
    <cfRule type="colorScale" priority="4">
      <colorScale>
        <cfvo type="min"/>
        <cfvo type="percentile" val="50"/>
        <cfvo type="max"/>
        <color rgb="FFF8696B"/>
        <color rgb="FFFFEB84"/>
        <color rgb="FF63BE7B"/>
      </colorScale>
    </cfRule>
  </conditionalFormatting>
  <conditionalFormatting sqref="J3:J33">
    <cfRule type="colorScale" priority="40">
      <colorScale>
        <cfvo type="min"/>
        <cfvo type="percentile" val="50"/>
        <cfvo type="max"/>
        <color rgb="FFF8696B"/>
        <color rgb="FFFFEB84"/>
        <color rgb="FF63BE7B"/>
      </colorScale>
    </cfRule>
  </conditionalFormatting>
  <conditionalFormatting sqref="J35">
    <cfRule type="colorScale" priority="2">
      <colorScale>
        <cfvo type="min"/>
        <cfvo type="percentile" val="50"/>
        <cfvo type="max"/>
        <color rgb="FFF8696B"/>
        <color rgb="FFFFEB84"/>
        <color rgb="FF63BE7B"/>
      </colorScale>
    </cfRule>
  </conditionalFormatting>
  <conditionalFormatting sqref="J16:J3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7F19611B8E09E43A8C6532B10354896" ma:contentTypeVersion="7" ma:contentTypeDescription="Crie um novo documento." ma:contentTypeScope="" ma:versionID="5167b6f2c24a508e533e8dd862cd53e5">
  <xsd:schema xmlns:xsd="http://www.w3.org/2001/XMLSchema" xmlns:xs="http://www.w3.org/2001/XMLSchema" xmlns:p="http://schemas.microsoft.com/office/2006/metadata/properties" xmlns:ns2="342bd628-fc96-4e47-ae5d-4487c1301def" targetNamespace="http://schemas.microsoft.com/office/2006/metadata/properties" ma:root="true" ma:fieldsID="5c62c7bfffbee474318cd9609cb6c555" ns2:_="">
    <xsd:import namespace="342bd628-fc96-4e47-ae5d-4487c1301de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2bd628-fc96-4e47-ae5d-4487c1301de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6DA9043-E98F-4635-B74A-EA6AD0B80ABA}"/>
</file>

<file path=customXml/itemProps2.xml><?xml version="1.0" encoding="utf-8"?>
<ds:datastoreItem xmlns:ds="http://schemas.openxmlformats.org/officeDocument/2006/customXml" ds:itemID="{9197E945-512E-4184-BADB-928D53D569D7}"/>
</file>

<file path=customXml/itemProps3.xml><?xml version="1.0" encoding="utf-8"?>
<ds:datastoreItem xmlns:ds="http://schemas.openxmlformats.org/officeDocument/2006/customXml" ds:itemID="{81D1F1AF-5F86-4345-A480-BBCD0C93C21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Márcia Nogueira Franceschini</cp:lastModifiedBy>
  <cp:revision/>
  <dcterms:created xsi:type="dcterms:W3CDTF">2015-06-05T18:19:34Z</dcterms:created>
  <dcterms:modified xsi:type="dcterms:W3CDTF">2021-02-05T18:03:45Z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0x010100F7F19611B8E09E43A8C6532B10354896</vt:lpwstr>
  </property>
</Properties>
</file>